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NTROL INTERNO 22\Auto Evaluación 2022\"/>
    </mc:Choice>
  </mc:AlternateContent>
  <bookViews>
    <workbookView xWindow="0" yWindow="0" windowWidth="24000" windowHeight="9735"/>
  </bookViews>
  <sheets>
    <sheet name="DAF" sheetId="1" r:id="rId1"/>
    <sheet name="Estaciones " sheetId="2" r:id="rId2"/>
    <sheet name="DIDT" sheetId="3" r:id="rId3"/>
    <sheet name="DLAB" sheetId="4" r:id="rId4"/>
    <sheet name="Contraloria S"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5" l="1"/>
  <c r="R14" i="5" s="1"/>
  <c r="S14" i="5" s="1"/>
  <c r="T14" i="5" s="1"/>
  <c r="Q13" i="5"/>
  <c r="R13" i="5" s="1"/>
  <c r="S13" i="5" s="1"/>
  <c r="T13" i="5" s="1"/>
  <c r="I18" i="5"/>
  <c r="G18" i="5"/>
  <c r="I17" i="5"/>
  <c r="G17" i="5"/>
  <c r="I16" i="5"/>
  <c r="G16" i="5"/>
  <c r="I14" i="5"/>
  <c r="G14" i="5"/>
  <c r="I13" i="5"/>
  <c r="G13" i="5"/>
  <c r="I11" i="5"/>
  <c r="G11" i="5"/>
  <c r="I10" i="5"/>
  <c r="G10" i="5"/>
  <c r="I9" i="5"/>
  <c r="G9" i="5"/>
  <c r="I7" i="5"/>
  <c r="G7" i="5"/>
  <c r="I5" i="5"/>
  <c r="G5" i="5"/>
  <c r="J16" i="5" l="1"/>
  <c r="K16" i="5" s="1"/>
  <c r="L16" i="5" s="1"/>
  <c r="J18" i="5"/>
  <c r="K18" i="5" s="1"/>
  <c r="L18" i="5" s="1"/>
  <c r="J14" i="5"/>
  <c r="K14" i="5" s="1"/>
  <c r="L14" i="5" s="1"/>
  <c r="J11" i="5"/>
  <c r="K11" i="5" s="1"/>
  <c r="L11" i="5" s="1"/>
  <c r="J10" i="5"/>
  <c r="K10" i="5" s="1"/>
  <c r="L10" i="5" s="1"/>
  <c r="J9" i="5"/>
  <c r="K9" i="5" s="1"/>
  <c r="L9" i="5" s="1"/>
  <c r="J17" i="5"/>
  <c r="K17" i="5" s="1"/>
  <c r="L17" i="5" s="1"/>
  <c r="J13" i="5"/>
  <c r="K13" i="5" s="1"/>
  <c r="L13" i="5" s="1"/>
  <c r="J5" i="5"/>
  <c r="K5" i="5" s="1"/>
  <c r="L5" i="5" s="1"/>
  <c r="J7" i="5"/>
  <c r="K7" i="5" s="1"/>
  <c r="L7" i="5" s="1"/>
  <c r="P26" i="2" l="1"/>
  <c r="P27" i="2"/>
  <c r="Q36" i="4" l="1"/>
  <c r="R36" i="4" s="1"/>
  <c r="S36" i="4" s="1"/>
  <c r="Q16" i="4"/>
  <c r="R16" i="4" s="1"/>
  <c r="S16" i="4" s="1"/>
  <c r="P25" i="4"/>
  <c r="P34" i="4"/>
  <c r="Q34" i="4" s="1"/>
  <c r="R34" i="4" s="1"/>
  <c r="S34" i="4" s="1"/>
  <c r="P33" i="4"/>
  <c r="P31" i="4"/>
  <c r="P30" i="4"/>
  <c r="P29" i="4"/>
  <c r="P27" i="4"/>
  <c r="P26" i="4"/>
  <c r="P22" i="4"/>
  <c r="P21" i="4"/>
  <c r="Q21" i="4" s="1"/>
  <c r="R21" i="4" s="1"/>
  <c r="S21" i="4" s="1"/>
  <c r="P18" i="4"/>
  <c r="S14" i="4"/>
  <c r="P14" i="4"/>
  <c r="S13" i="4"/>
  <c r="P13" i="4"/>
  <c r="P11" i="4"/>
  <c r="P10" i="4"/>
  <c r="P8" i="4"/>
  <c r="I36" i="4"/>
  <c r="G36" i="4"/>
  <c r="J36" i="4" s="1"/>
  <c r="K36" i="4" s="1"/>
  <c r="I33" i="4"/>
  <c r="G33" i="4"/>
  <c r="I31" i="4"/>
  <c r="G31" i="4"/>
  <c r="I30" i="4"/>
  <c r="G30" i="4"/>
  <c r="I29" i="4"/>
  <c r="G29" i="4"/>
  <c r="I27" i="4"/>
  <c r="G27" i="4"/>
  <c r="I26" i="4"/>
  <c r="G26" i="4"/>
  <c r="I25" i="4"/>
  <c r="G25" i="4"/>
  <c r="J25" i="4" s="1"/>
  <c r="K25" i="4" s="1"/>
  <c r="L25" i="4" s="1"/>
  <c r="I23" i="4"/>
  <c r="G23" i="4"/>
  <c r="I22" i="4"/>
  <c r="G22" i="4"/>
  <c r="I20" i="4"/>
  <c r="G20" i="4"/>
  <c r="I19" i="4"/>
  <c r="G19" i="4"/>
  <c r="I18" i="4"/>
  <c r="G18" i="4"/>
  <c r="I17" i="4"/>
  <c r="G17" i="4"/>
  <c r="I16" i="4"/>
  <c r="G16" i="4"/>
  <c r="J15" i="4"/>
  <c r="I14" i="4"/>
  <c r="G14" i="4"/>
  <c r="I13" i="4"/>
  <c r="J13" i="4" s="1"/>
  <c r="K13" i="4" s="1"/>
  <c r="L13" i="4" s="1"/>
  <c r="I11" i="4"/>
  <c r="G11" i="4"/>
  <c r="I10" i="4"/>
  <c r="G10" i="4"/>
  <c r="I8" i="4"/>
  <c r="G8" i="4"/>
  <c r="J8" i="4" s="1"/>
  <c r="K8" i="4" s="1"/>
  <c r="L8" i="4" s="1"/>
  <c r="I7" i="4"/>
  <c r="G7" i="4"/>
  <c r="J6" i="4"/>
  <c r="K6" i="4" s="1"/>
  <c r="G5" i="4"/>
  <c r="J5" i="4" s="1"/>
  <c r="K5" i="4" s="1"/>
  <c r="Q25" i="4" l="1"/>
  <c r="R25" i="4" s="1"/>
  <c r="S25" i="4" s="1"/>
  <c r="J11" i="4"/>
  <c r="K11" i="4" s="1"/>
  <c r="L11" i="4" s="1"/>
  <c r="Q11" i="4" s="1"/>
  <c r="R11" i="4" s="1"/>
  <c r="S11" i="4" s="1"/>
  <c r="J26" i="4"/>
  <c r="K26" i="4" s="1"/>
  <c r="L26" i="4" s="1"/>
  <c r="Q26" i="4" s="1"/>
  <c r="R26" i="4" s="1"/>
  <c r="S26" i="4" s="1"/>
  <c r="J31" i="4"/>
  <c r="K31" i="4" s="1"/>
  <c r="L31" i="4" s="1"/>
  <c r="Q31" i="4" s="1"/>
  <c r="R31" i="4" s="1"/>
  <c r="S31" i="4" s="1"/>
  <c r="J17" i="4"/>
  <c r="K17" i="4" s="1"/>
  <c r="L17" i="4" s="1"/>
  <c r="Q17" i="4" s="1"/>
  <c r="R17" i="4" s="1"/>
  <c r="S17" i="4" s="1"/>
  <c r="J16" i="4"/>
  <c r="K16" i="4" s="1"/>
  <c r="J20" i="4"/>
  <c r="K20" i="4" s="1"/>
  <c r="L20" i="4" s="1"/>
  <c r="Q20" i="4" s="1"/>
  <c r="R20" i="4" s="1"/>
  <c r="S20" i="4" s="1"/>
  <c r="J23" i="4"/>
  <c r="K23" i="4" s="1"/>
  <c r="L23" i="4" s="1"/>
  <c r="Q23" i="4" s="1"/>
  <c r="R23" i="4" s="1"/>
  <c r="S23" i="4" s="1"/>
  <c r="J27" i="4"/>
  <c r="K27" i="4" s="1"/>
  <c r="L27" i="4" s="1"/>
  <c r="Q27" i="4" s="1"/>
  <c r="R27" i="4" s="1"/>
  <c r="S27" i="4" s="1"/>
  <c r="J10" i="4"/>
  <c r="K10" i="4" s="1"/>
  <c r="L10" i="4" s="1"/>
  <c r="Q10" i="4" s="1"/>
  <c r="R10" i="4" s="1"/>
  <c r="S10" i="4" s="1"/>
  <c r="J14" i="4"/>
  <c r="J19" i="4"/>
  <c r="K19" i="4" s="1"/>
  <c r="L19" i="4" s="1"/>
  <c r="Q19" i="4" s="1"/>
  <c r="R19" i="4" s="1"/>
  <c r="S19" i="4" s="1"/>
  <c r="J29" i="4"/>
  <c r="K29" i="4" s="1"/>
  <c r="L29" i="4" s="1"/>
  <c r="Q29" i="4" s="1"/>
  <c r="R29" i="4" s="1"/>
  <c r="S29" i="4" s="1"/>
  <c r="J33" i="4"/>
  <c r="K33" i="4" s="1"/>
  <c r="L33" i="4" s="1"/>
  <c r="Q33" i="4" s="1"/>
  <c r="R33" i="4" s="1"/>
  <c r="S33" i="4" s="1"/>
  <c r="Q6" i="4"/>
  <c r="R6" i="4" s="1"/>
  <c r="S6" i="4" s="1"/>
  <c r="Q13" i="4"/>
  <c r="J7" i="4"/>
  <c r="K7" i="4" s="1"/>
  <c r="Q7" i="4" s="1"/>
  <c r="R7" i="4" s="1"/>
  <c r="S7" i="4" s="1"/>
  <c r="J18" i="4"/>
  <c r="K18" i="4" s="1"/>
  <c r="L18" i="4" s="1"/>
  <c r="Q18" i="4" s="1"/>
  <c r="R18" i="4" s="1"/>
  <c r="S18" i="4" s="1"/>
  <c r="J22" i="4"/>
  <c r="K22" i="4" s="1"/>
  <c r="L22" i="4" s="1"/>
  <c r="Q22" i="4" s="1"/>
  <c r="R22" i="4" s="1"/>
  <c r="S22" i="4" s="1"/>
  <c r="J30" i="4"/>
  <c r="K30" i="4" s="1"/>
  <c r="L30" i="4" s="1"/>
  <c r="Q30" i="4" s="1"/>
  <c r="R30" i="4" s="1"/>
  <c r="S30" i="4" s="1"/>
  <c r="Q8" i="4"/>
  <c r="R8" i="4" s="1"/>
  <c r="S8" i="4" s="1"/>
  <c r="Q5" i="4"/>
  <c r="R5" i="4" s="1"/>
  <c r="S5" i="4" s="1"/>
  <c r="L26" i="2"/>
  <c r="L27" i="2"/>
  <c r="L28" i="2"/>
  <c r="L29" i="2"/>
  <c r="L30" i="2"/>
  <c r="L17" i="2"/>
  <c r="L18" i="2"/>
  <c r="L19" i="2"/>
  <c r="L20" i="2"/>
  <c r="L21" i="2"/>
  <c r="L22" i="2"/>
  <c r="I6" i="2"/>
  <c r="J6" i="2" s="1"/>
  <c r="K6" i="2" s="1"/>
  <c r="L6" i="2" s="1"/>
  <c r="I5" i="2"/>
  <c r="J5" i="2" s="1"/>
  <c r="K5" i="2" s="1"/>
  <c r="L5" i="2" s="1"/>
  <c r="I17" i="2"/>
  <c r="J17" i="2" s="1"/>
  <c r="I18" i="2"/>
  <c r="J18" i="2" s="1"/>
  <c r="I19" i="2"/>
  <c r="J19" i="2" s="1"/>
  <c r="I20" i="2"/>
  <c r="J20" i="2" s="1"/>
  <c r="I21" i="2"/>
  <c r="J21" i="2" s="1"/>
  <c r="I22" i="2"/>
  <c r="J22" i="2" s="1"/>
  <c r="I26" i="2"/>
  <c r="I27" i="2"/>
  <c r="I28" i="2"/>
  <c r="I29" i="2"/>
  <c r="I30" i="2"/>
  <c r="Q37" i="1"/>
  <c r="Q36" i="1"/>
  <c r="Q31" i="1"/>
  <c r="Q30" i="1"/>
  <c r="Q29" i="1"/>
  <c r="Q28" i="1"/>
  <c r="Q26" i="1"/>
  <c r="J11" i="1"/>
  <c r="K14" i="4" l="1"/>
  <c r="L14" i="4" s="1"/>
  <c r="Q14" i="4" s="1"/>
  <c r="P10" i="3"/>
  <c r="P29" i="3"/>
  <c r="P28" i="3"/>
  <c r="P27" i="3"/>
  <c r="P26" i="3"/>
  <c r="P25" i="3"/>
  <c r="P23" i="3"/>
  <c r="P22" i="3"/>
  <c r="P21" i="3"/>
  <c r="P20" i="3"/>
  <c r="P18" i="3"/>
  <c r="P16" i="3"/>
  <c r="P15" i="3"/>
  <c r="P13" i="3"/>
  <c r="P12" i="3"/>
  <c r="P6" i="3"/>
  <c r="P5" i="3"/>
  <c r="I29" i="3"/>
  <c r="G29" i="3"/>
  <c r="I28" i="3"/>
  <c r="G28" i="3"/>
  <c r="I27" i="3"/>
  <c r="G27" i="3"/>
  <c r="I26" i="3"/>
  <c r="G26" i="3"/>
  <c r="I25" i="3"/>
  <c r="G25" i="3"/>
  <c r="I23" i="3"/>
  <c r="G23" i="3"/>
  <c r="I22" i="3"/>
  <c r="G22" i="3"/>
  <c r="I21" i="3"/>
  <c r="G21" i="3"/>
  <c r="I20" i="3"/>
  <c r="G20" i="3"/>
  <c r="I18" i="3"/>
  <c r="G18" i="3"/>
  <c r="J17" i="3"/>
  <c r="I16" i="3"/>
  <c r="G16" i="3"/>
  <c r="I15" i="3"/>
  <c r="G15" i="3"/>
  <c r="I13" i="3"/>
  <c r="G13" i="3"/>
  <c r="I12" i="3"/>
  <c r="J12" i="3" s="1"/>
  <c r="K12" i="3" s="1"/>
  <c r="L12" i="3" s="1"/>
  <c r="Q12" i="3" s="1"/>
  <c r="I10" i="3"/>
  <c r="G10" i="3"/>
  <c r="I8" i="3"/>
  <c r="G8" i="3"/>
  <c r="I6" i="3"/>
  <c r="G6" i="3"/>
  <c r="I5" i="3"/>
  <c r="G5" i="3"/>
  <c r="J6" i="3" l="1"/>
  <c r="K6" i="3" s="1"/>
  <c r="L6" i="3" s="1"/>
  <c r="J25" i="3"/>
  <c r="K25" i="3" s="1"/>
  <c r="L25" i="3" s="1"/>
  <c r="Q25" i="3" s="1"/>
  <c r="J29" i="3"/>
  <c r="K29" i="3" s="1"/>
  <c r="L29" i="3" s="1"/>
  <c r="Q29" i="3" s="1"/>
  <c r="J15" i="3"/>
  <c r="K15" i="3" s="1"/>
  <c r="L15" i="3" s="1"/>
  <c r="Q15" i="3" s="1"/>
  <c r="R15" i="3" s="1"/>
  <c r="S15" i="3" s="1"/>
  <c r="J18" i="3"/>
  <c r="K18" i="3" s="1"/>
  <c r="L18" i="3" s="1"/>
  <c r="Q18" i="3" s="1"/>
  <c r="J21" i="3"/>
  <c r="K21" i="3" s="1"/>
  <c r="L21" i="3" s="1"/>
  <c r="J23" i="3"/>
  <c r="K23" i="3" s="1"/>
  <c r="L23" i="3" s="1"/>
  <c r="Q23" i="3" s="1"/>
  <c r="J5" i="3"/>
  <c r="K5" i="3" s="1"/>
  <c r="L5" i="3" s="1"/>
  <c r="Q5" i="3" s="1"/>
  <c r="R5" i="3" s="1"/>
  <c r="S5" i="3" s="1"/>
  <c r="J8" i="3"/>
  <c r="K8" i="3" s="1"/>
  <c r="J10" i="3"/>
  <c r="K10" i="3" s="1"/>
  <c r="L10" i="3" s="1"/>
  <c r="J16" i="3"/>
  <c r="K16" i="3" s="1"/>
  <c r="L16" i="3" s="1"/>
  <c r="J26" i="3"/>
  <c r="K26" i="3" s="1"/>
  <c r="L26" i="3" s="1"/>
  <c r="Q26" i="3" s="1"/>
  <c r="R26" i="3" s="1"/>
  <c r="S26" i="3" s="1"/>
  <c r="J28" i="3"/>
  <c r="K28" i="3" s="1"/>
  <c r="L28" i="3" s="1"/>
  <c r="Q28" i="3" s="1"/>
  <c r="J20" i="3"/>
  <c r="K20" i="3" s="1"/>
  <c r="L20" i="3" s="1"/>
  <c r="R28" i="3"/>
  <c r="S28" i="3" s="1"/>
  <c r="J13" i="3"/>
  <c r="K13" i="3" s="1"/>
  <c r="L13" i="3" s="1"/>
  <c r="Q13" i="3" s="1"/>
  <c r="R13" i="3" s="1"/>
  <c r="S13" i="3" s="1"/>
  <c r="J27" i="3"/>
  <c r="K27" i="3" s="1"/>
  <c r="L27" i="3" s="1"/>
  <c r="Q27" i="3" s="1"/>
  <c r="R27" i="3" s="1"/>
  <c r="S27" i="3" s="1"/>
  <c r="Q6" i="3"/>
  <c r="R6" i="3" s="1"/>
  <c r="S6" i="3" s="1"/>
  <c r="R25" i="3"/>
  <c r="S25" i="3" s="1"/>
  <c r="R29" i="3"/>
  <c r="S29" i="3" s="1"/>
  <c r="J22" i="3"/>
  <c r="K22" i="3" s="1"/>
  <c r="L22" i="3" s="1"/>
  <c r="Q22" i="3" s="1"/>
  <c r="Q8" i="3"/>
  <c r="R8" i="3" s="1"/>
  <c r="R18" i="3" l="1"/>
  <c r="S18" i="3" s="1"/>
  <c r="Q16" i="3"/>
  <c r="R16" i="3" s="1"/>
  <c r="R12" i="3"/>
  <c r="Q10" i="3"/>
  <c r="R10" i="3" s="1"/>
  <c r="S10" i="3" s="1"/>
  <c r="R23" i="3"/>
  <c r="S23" i="3" s="1"/>
  <c r="Q21" i="3"/>
  <c r="R21" i="3" s="1"/>
  <c r="S21" i="3" s="1"/>
  <c r="R22" i="3"/>
  <c r="S22" i="3" s="1"/>
  <c r="Q20" i="3"/>
  <c r="R20" i="3" s="1"/>
  <c r="S20" i="3" s="1"/>
  <c r="Q19" i="2"/>
  <c r="R19" i="2" s="1"/>
  <c r="S19" i="2" s="1"/>
  <c r="Q20" i="2"/>
  <c r="R20" i="2" s="1"/>
  <c r="S20" i="2" s="1"/>
  <c r="Q21" i="2"/>
  <c r="R21" i="2" s="1"/>
  <c r="S21" i="2" s="1"/>
  <c r="Q22" i="2"/>
  <c r="R22" i="2" s="1"/>
  <c r="S22" i="2" s="1"/>
  <c r="Q17" i="2"/>
  <c r="R17" i="2" s="1"/>
  <c r="S17" i="2" s="1"/>
  <c r="P5" i="2"/>
  <c r="Q5" i="2" s="1"/>
  <c r="R5" i="2" s="1"/>
  <c r="S5" i="2" s="1"/>
  <c r="P6" i="2"/>
  <c r="P8" i="2"/>
  <c r="Q6" i="2" l="1"/>
  <c r="R6" i="2" s="1"/>
  <c r="S6" i="2" s="1"/>
  <c r="P18" i="2"/>
  <c r="Q18" i="2" s="1"/>
  <c r="R18" i="2" s="1"/>
  <c r="S18" i="2" s="1"/>
  <c r="P9" i="2" l="1"/>
  <c r="P10" i="2"/>
  <c r="P24" i="2"/>
  <c r="P25" i="2"/>
  <c r="P16" i="2"/>
  <c r="I16" i="2"/>
  <c r="G16" i="2"/>
  <c r="I15" i="2"/>
  <c r="G15" i="2"/>
  <c r="I14" i="2"/>
  <c r="G14" i="2"/>
  <c r="I13" i="2"/>
  <c r="G13" i="2"/>
  <c r="I12" i="2"/>
  <c r="G12" i="2"/>
  <c r="I25" i="2"/>
  <c r="G25" i="2"/>
  <c r="I24" i="2"/>
  <c r="G24" i="2"/>
  <c r="I10" i="2"/>
  <c r="G10" i="2"/>
  <c r="I9" i="2"/>
  <c r="G9" i="2"/>
  <c r="I8" i="2"/>
  <c r="G8" i="2"/>
  <c r="J8" i="2" l="1"/>
  <c r="K8" i="2" s="1"/>
  <c r="L8" i="2" s="1"/>
  <c r="Q8" i="2" s="1"/>
  <c r="R8" i="2" s="1"/>
  <c r="J12" i="2"/>
  <c r="K12" i="2" s="1"/>
  <c r="L12" i="2" s="1"/>
  <c r="Q12" i="2" s="1"/>
  <c r="R12" i="2" s="1"/>
  <c r="S12" i="2" s="1"/>
  <c r="J16" i="2"/>
  <c r="K16" i="2" s="1"/>
  <c r="L16" i="2" s="1"/>
  <c r="Q16" i="2" s="1"/>
  <c r="R16" i="2" s="1"/>
  <c r="S16" i="2" s="1"/>
  <c r="J15" i="2"/>
  <c r="K15" i="2" s="1"/>
  <c r="L15" i="2" s="1"/>
  <c r="J24" i="2"/>
  <c r="K24" i="2" s="1"/>
  <c r="J9" i="2"/>
  <c r="K9" i="2" s="1"/>
  <c r="L9" i="2" s="1"/>
  <c r="Q9" i="2" s="1"/>
  <c r="R9" i="2" s="1"/>
  <c r="J14" i="2"/>
  <c r="K14" i="2" s="1"/>
  <c r="L14" i="2" s="1"/>
  <c r="J13" i="2"/>
  <c r="K13" i="2" s="1"/>
  <c r="J10" i="2"/>
  <c r="K10" i="2" s="1"/>
  <c r="L10" i="2" s="1"/>
  <c r="Q10" i="2" s="1"/>
  <c r="R10" i="2" s="1"/>
  <c r="J25" i="2"/>
  <c r="K25" i="2" s="1"/>
  <c r="Q15" i="2" l="1"/>
  <c r="R15" i="2" s="1"/>
  <c r="S15" i="2" s="1"/>
  <c r="Q27" i="2"/>
  <c r="R27" i="2" s="1"/>
  <c r="S27" i="2" s="1"/>
  <c r="Q14" i="2"/>
  <c r="R14" i="2" s="1"/>
  <c r="S14" i="2" s="1"/>
  <c r="Q26" i="2"/>
  <c r="Q24" i="2"/>
  <c r="R24" i="2" s="1"/>
  <c r="S24" i="2" s="1"/>
  <c r="S9" i="2"/>
  <c r="L25" i="2"/>
  <c r="L13" i="2"/>
  <c r="Q13" i="2" s="1"/>
  <c r="R13" i="2" s="1"/>
  <c r="S13" i="2" s="1"/>
  <c r="S8" i="2"/>
  <c r="L24" i="2"/>
  <c r="P35" i="1"/>
  <c r="P34" i="1"/>
  <c r="P33" i="1"/>
  <c r="P27" i="1"/>
  <c r="P24" i="1"/>
  <c r="P23" i="1"/>
  <c r="P22" i="1"/>
  <c r="P21" i="1"/>
  <c r="P20" i="1"/>
  <c r="P19" i="1"/>
  <c r="P18" i="1"/>
  <c r="P17" i="1"/>
  <c r="P16" i="1"/>
  <c r="P14" i="1"/>
  <c r="P11" i="1"/>
  <c r="N9" i="1"/>
  <c r="N8" i="1"/>
  <c r="N6" i="1"/>
  <c r="N5" i="1"/>
  <c r="I35" i="1"/>
  <c r="J35" i="1" s="1"/>
  <c r="K35" i="1" s="1"/>
  <c r="L35" i="1" s="1"/>
  <c r="Q35" i="1" s="1"/>
  <c r="I34" i="1"/>
  <c r="J34" i="1" s="1"/>
  <c r="K34" i="1" s="1"/>
  <c r="L34" i="1" s="1"/>
  <c r="Q34" i="1" s="1"/>
  <c r="I33" i="1"/>
  <c r="J33" i="1" s="1"/>
  <c r="L33" i="1" s="1"/>
  <c r="I27" i="1"/>
  <c r="L27" i="1" s="1"/>
  <c r="Q27" i="1" s="1"/>
  <c r="I25" i="1"/>
  <c r="J25" i="1" s="1"/>
  <c r="K25" i="1" s="1"/>
  <c r="L25" i="1" s="1"/>
  <c r="Q25" i="1" s="1"/>
  <c r="L24" i="1"/>
  <c r="Q24" i="1" s="1"/>
  <c r="I24" i="1"/>
  <c r="J24" i="1" s="1"/>
  <c r="I23" i="1"/>
  <c r="J23" i="1" s="1"/>
  <c r="K23" i="1" s="1"/>
  <c r="L23" i="1" s="1"/>
  <c r="Q23" i="1" s="1"/>
  <c r="L22" i="1"/>
  <c r="Q22" i="1" s="1"/>
  <c r="I22" i="1"/>
  <c r="J22" i="1" s="1"/>
  <c r="L21" i="1"/>
  <c r="Q21" i="1" s="1"/>
  <c r="I21" i="1"/>
  <c r="J21" i="1" s="1"/>
  <c r="L20" i="1"/>
  <c r="Q20" i="1" s="1"/>
  <c r="I20" i="1"/>
  <c r="J20" i="1" s="1"/>
  <c r="L19" i="1"/>
  <c r="Q19" i="1" s="1"/>
  <c r="I19" i="1"/>
  <c r="J19" i="1" s="1"/>
  <c r="L18" i="1"/>
  <c r="Q18" i="1" s="1"/>
  <c r="I18" i="1"/>
  <c r="J18" i="1" s="1"/>
  <c r="L17" i="1"/>
  <c r="Q17" i="1" s="1"/>
  <c r="I17" i="1"/>
  <c r="J17" i="1" s="1"/>
  <c r="I16" i="1"/>
  <c r="J16" i="1" s="1"/>
  <c r="K16" i="1" s="1"/>
  <c r="L16" i="1" s="1"/>
  <c r="I14" i="1"/>
  <c r="J14" i="1" s="1"/>
  <c r="K14" i="1" s="1"/>
  <c r="L14" i="1" s="1"/>
  <c r="Q14" i="1" s="1"/>
  <c r="I13" i="1"/>
  <c r="J13" i="1" s="1"/>
  <c r="K13" i="1" s="1"/>
  <c r="L13" i="1" s="1"/>
  <c r="Q13" i="1" s="1"/>
  <c r="L11" i="1"/>
  <c r="Q11" i="1" s="1"/>
  <c r="I9" i="1"/>
  <c r="G9" i="1"/>
  <c r="I8" i="1"/>
  <c r="G8" i="1"/>
  <c r="I6" i="1"/>
  <c r="G6" i="1"/>
  <c r="I5" i="1"/>
  <c r="G5" i="1"/>
  <c r="Q33" i="1" l="1"/>
  <c r="R26" i="2"/>
  <c r="S26" i="2" s="1"/>
  <c r="Q25" i="2"/>
  <c r="R25" i="2" s="1"/>
  <c r="S25" i="2" s="1"/>
  <c r="J9" i="1"/>
  <c r="K9" i="1" s="1"/>
  <c r="L9" i="1" s="1"/>
  <c r="J5" i="1"/>
  <c r="K5" i="1" s="1"/>
  <c r="L5" i="1" s="1"/>
  <c r="J8" i="1"/>
  <c r="K8" i="1" s="1"/>
  <c r="L8" i="1" s="1"/>
  <c r="J6" i="1"/>
  <c r="K6" i="1" s="1"/>
  <c r="L6" i="1" s="1"/>
</calcChain>
</file>

<file path=xl/comments1.xml><?xml version="1.0" encoding="utf-8"?>
<comments xmlns="http://schemas.openxmlformats.org/spreadsheetml/2006/main">
  <authors>
    <author>dri0apv</author>
    <author>a.villalobos_88@hotmail.com</author>
  </authors>
  <commentList>
    <comment ref="C1" authorId="0" shapeId="0">
      <text>
        <r>
          <rPr>
            <b/>
            <sz val="8"/>
            <color indexed="81"/>
            <rFont val="Tahoma"/>
            <family val="2"/>
          </rPr>
          <t xml:space="preserve">Concepto: </t>
        </r>
        <r>
          <rPr>
            <sz val="8"/>
            <color indexed="81"/>
            <rFont val="Tahoma"/>
            <family val="2"/>
          </rPr>
          <t>Incidente o situación que podría ocurrir en un lugar específico en un intervalo de tiempo particular.</t>
        </r>
        <r>
          <rPr>
            <sz val="8"/>
            <color indexed="81"/>
            <rFont val="Tahoma"/>
            <family val="2"/>
          </rPr>
          <t xml:space="preserve">
</t>
        </r>
      </text>
    </comment>
    <comment ref="D1" authorId="0" shapeId="0">
      <text>
        <r>
          <rPr>
            <b/>
            <sz val="8"/>
            <color indexed="81"/>
            <rFont val="Tahoma"/>
            <family val="2"/>
          </rPr>
          <t xml:space="preserve">Concepto:  </t>
        </r>
        <r>
          <rPr>
            <sz val="8"/>
            <color indexed="81"/>
            <rFont val="Tahoma"/>
            <family val="2"/>
          </rPr>
          <t>Son los medios, circunstancias y agentes que generan los riesgos.</t>
        </r>
        <r>
          <rPr>
            <sz val="8"/>
            <color indexed="81"/>
            <rFont val="Tahoma"/>
            <family val="2"/>
          </rPr>
          <t xml:space="preserve">
</t>
        </r>
      </text>
    </comment>
    <comment ref="E1" authorId="0" shapeId="0">
      <text>
        <r>
          <rPr>
            <b/>
            <sz val="8"/>
            <color indexed="81"/>
            <rFont val="Tahoma"/>
            <family val="2"/>
          </rPr>
          <t xml:space="preserve">Concepto: </t>
        </r>
        <r>
          <rPr>
            <sz val="8"/>
            <color indexed="81"/>
            <rFont val="Tahoma"/>
            <family val="2"/>
          </rPr>
          <t>Conjunto de efectos negativos derivados de la ocurrencia de un evento del riesgo identificado y expresado cualitativa o cuantitativamente, sean pérdidas, perjuicios o desventajas.</t>
        </r>
        <r>
          <rPr>
            <sz val="8"/>
            <color indexed="81"/>
            <rFont val="Tahoma"/>
            <family val="2"/>
          </rPr>
          <t xml:space="preserve">
</t>
        </r>
      </text>
    </comment>
    <comment ref="F1" authorId="0" shapeId="0">
      <text>
        <r>
          <rPr>
            <b/>
            <sz val="8"/>
            <color indexed="81"/>
            <rFont val="Tahoma"/>
            <family val="2"/>
          </rPr>
          <t xml:space="preserve">Nivel de Riesgo inherente: </t>
        </r>
        <r>
          <rPr>
            <sz val="8"/>
            <color indexed="81"/>
            <rFont val="Tahoma"/>
            <family val="2"/>
          </rPr>
          <t>Es el nivel del riesgo operativo asociado al proceso bajo estudio, independientemente de que existan o no controles implementados para su mitigación o control.</t>
        </r>
        <r>
          <rPr>
            <sz val="8"/>
            <color indexed="81"/>
            <rFont val="Tahoma"/>
            <family val="2"/>
          </rPr>
          <t xml:space="preserve">
</t>
        </r>
      </text>
    </comment>
    <comment ref="R1" authorId="1" shapeId="0">
      <text>
        <r>
          <rPr>
            <sz val="9"/>
            <color indexed="81"/>
            <rFont val="Tahoma"/>
            <family val="2"/>
          </rPr>
          <t xml:space="preserve">Grado de exposicion . Relaciona la probabilidad con el impacto y con los actuales controles. 
Medida de gravedad de los riesgos
</t>
        </r>
      </text>
    </comment>
    <comment ref="T1" authorId="1" shapeId="0">
      <text>
        <r>
          <rPr>
            <sz val="9"/>
            <color indexed="81"/>
            <rFont val="Tahoma"/>
            <family val="2"/>
          </rPr>
          <t xml:space="preserve">Evitar o prevenir,
Asumo el riesgo,lo traslado,
</t>
        </r>
      </text>
    </comment>
    <comment ref="M2" authorId="1" shapeId="0">
      <text>
        <r>
          <rPr>
            <b/>
            <sz val="9"/>
            <color indexed="81"/>
            <rFont val="Tahoma"/>
            <family val="2"/>
          </rPr>
          <t xml:space="preserve">
Toda accion que tiende a minimizar la probabilidad de materializacion de los riesgos . Medio de verificacion .
Evaluar su funcionamiento: Vigencia y calidad
Modificarlos para mantener su efectividad.
Control  dentro de la normativa.
Control  dentro de su merito de gestion socio economica.</t>
        </r>
      </text>
    </comment>
    <comment ref="A4" authorId="1" shapeId="0">
      <text>
        <r>
          <rPr>
            <b/>
            <sz val="9"/>
            <color indexed="81"/>
            <rFont val="Tahoma"/>
            <family val="2"/>
          </rPr>
          <t xml:space="preserve">Son condiciones externas a la institución que puedan afectar en forma importante los objetivos y servicios del MAG. </t>
        </r>
      </text>
    </comment>
    <comment ref="A6" authorId="1" shapeId="0">
      <text>
        <r>
          <rPr>
            <b/>
            <sz val="9"/>
            <color indexed="81"/>
            <rFont val="Tahoma"/>
            <family val="2"/>
          </rPr>
          <t>La posibilidad que se genere reformas a la normativa nacional e  internacional, que puedan afectar los objetivos institucionales o bien la vigencia del servicio.</t>
        </r>
      </text>
    </comment>
    <comment ref="A7" authorId="1" shapeId="0">
      <text>
        <r>
          <rPr>
            <sz val="9"/>
            <color indexed="81"/>
            <rFont val="Tahoma"/>
            <family val="2"/>
          </rPr>
          <t xml:space="preserve">Es la posibilidad de cambios en la política afectan los programas institucionales.
</t>
        </r>
      </text>
    </comment>
    <comment ref="A9" authorId="1" shapeId="0">
      <text>
        <r>
          <rPr>
            <b/>
            <sz val="9"/>
            <color indexed="81"/>
            <rFont val="Tahoma"/>
            <family val="2"/>
          </rPr>
          <t xml:space="preserve">Refiere a la posibilidad de que se produzcan eventos como huracanes, terremotos, inundaciones, incendio, robo, accidente, entre otros, que amenazan la operatividad  </t>
        </r>
      </text>
    </comment>
    <comment ref="A11" authorId="1" shapeId="0">
      <text>
        <r>
          <rPr>
            <b/>
            <sz val="9"/>
            <color indexed="81"/>
            <rFont val="Tahoma"/>
            <family val="2"/>
          </rPr>
          <t>Es la posibilidad de que las necesidades y demandas del usuario superen la capacidad de respuesta del servicio oficial que brinda la institución.</t>
        </r>
      </text>
    </comment>
    <comment ref="A13" authorId="1" shapeId="0">
      <text>
        <r>
          <rPr>
            <b/>
            <sz val="9"/>
            <color indexed="81"/>
            <rFont val="Tahoma"/>
            <family val="2"/>
          </rPr>
          <t>La probabilidad de que no se disponga de la información adecuada en cantidad y calidad que sustente la toma de decisiones en los diferentes procesos.</t>
        </r>
      </text>
    </comment>
    <comment ref="A14" authorId="1" shapeId="0">
      <text>
        <r>
          <rPr>
            <b/>
            <sz val="9"/>
            <color indexed="81"/>
            <rFont val="Tahoma"/>
            <family val="2"/>
          </rPr>
          <t xml:space="preserve">La probabilidad que ocurran eventos o situaciones que generan perdida de información por uso y manejo inadecuado  u  archivo. Incumplimiento de políticas en cuanto a manejo de la información necesaria para la toma de decisiones. </t>
        </r>
      </text>
    </comment>
    <comment ref="A15" authorId="1" shapeId="0">
      <text>
        <r>
          <rPr>
            <b/>
            <sz val="9"/>
            <color indexed="81"/>
            <rFont val="Tahoma"/>
            <family val="2"/>
          </rPr>
          <t xml:space="preserve"> Es el riesgo que surge diariamente en la medida que se procesan las transacciones. Se refiere a ineficiencia de operaciones, información inexacta, procesos inadecuados e insuficientes, uso inapropiado e ineficiente de recursos. Es el riesgo de que la puesta en marcha de la política Institucional esté condicionada por procesos y procedimientos inadecuados.</t>
        </r>
      </text>
    </comment>
    <comment ref="A16" authorId="1" shapeId="0">
      <text>
        <r>
          <rPr>
            <b/>
            <sz val="9"/>
            <color indexed="81"/>
            <rFont val="Tahoma"/>
            <family val="2"/>
          </rPr>
          <t>La probabilidad de que ocurra eventos o situaciones relacionados con el flujo de efectivo, la pérdida total o parcial de un valor dado en garantía, no contar con efectivo en forma oportuna para cumplir con compromisos y adquirir bienes y servicios, así como la posibilidad de que no existencia un adecuado análisis de costos y que se produzca una inadecuada relación del presupuesto con los planes y objetivos institucionales, eventos que atenten contra la  rapidez para realizar transferencias, etc.</t>
        </r>
      </text>
    </comment>
    <comment ref="A25" authorId="1" shapeId="0">
      <text>
        <r>
          <rPr>
            <b/>
            <sz val="9"/>
            <color rgb="FF000000"/>
            <rFont val="Tahoma"/>
            <family val="2"/>
          </rPr>
          <t>La probabilidad de que ocurra eventos o situaciones relacionados con el flujo de efectivo, la pérdida total o parcial de un valor dado en garantía, no contar con efectivo en forma oportuna para cumplir con compromisos y adquirir bienes y servicios, así como la posibilidad de que no existencia un adecuado análisis de costos y que se produzca una inadecuada relación del presupuesto con los planes y objetivos institucionales, eventos que atenten contra la  rapidez para realizar transferencias, etc.</t>
        </r>
      </text>
    </comment>
    <comment ref="A27" authorId="1" shapeId="0">
      <text>
        <r>
          <rPr>
            <b/>
            <sz val="9"/>
            <color rgb="FF000000"/>
            <rFont val="Tahoma"/>
            <family val="2"/>
          </rPr>
          <t>La probabilidad de que los procedimientos de planificación que realizan las diferentes direcciones, áreas y/o departamentos  de la institución no estén debidamente articulados con procesos similares que se realizan en otros ámbitos del sector público, así como en concordancia con las exigencias de los entes contralores como Ministerio de Hacienda, MIDEPLAN y Contraloría General de la República, lo que puede afectar la definición de prioridades y cumplimiento de objetivos y metas y su relación con el presupuesto así como el seguimiento a los planes y proyectos. Asimismo que la planificación no incluya los elementos de la planeación estratégica.</t>
        </r>
      </text>
    </comment>
    <comment ref="A32" authorId="1" shapeId="0">
      <text>
        <r>
          <rPr>
            <b/>
            <sz val="9"/>
            <color rgb="FF000000"/>
            <rFont val="Tahoma"/>
            <family val="2"/>
          </rPr>
          <t>Son los riesgos relacionados con el recurso humano de la institución tanto en su selección, desarrollo y desempeño como en el ambiente en que se desarrolla y el impacto de esas variables en el cumplimiento de los objetivos institucionales.</t>
        </r>
      </text>
    </comment>
    <comment ref="A33" authorId="1" shapeId="0">
      <text>
        <r>
          <rPr>
            <b/>
            <sz val="9"/>
            <color rgb="FF000000"/>
            <rFont val="Tahoma"/>
            <family val="2"/>
          </rPr>
          <t>La posibilidad de que se genere una inapropiada planificación, selección, motivación, ubicación, formación y evaluación del personal, para el logro de los objetivos del Ministerio.</t>
        </r>
      </text>
    </comment>
    <comment ref="A34" authorId="1" shapeId="0">
      <text>
        <r>
          <rPr>
            <b/>
            <sz val="9"/>
            <color indexed="81"/>
            <rFont val="Tahoma"/>
            <family val="2"/>
          </rPr>
          <t xml:space="preserve">La posibilidad que ocurra eventos que afecten el cumplimiento de objetivos y la misión institucional del MAG, como producto de acciones llevadas a cabo por otras </t>
        </r>
      </text>
    </comment>
    <comment ref="A36" authorId="1" shapeId="0">
      <text>
        <r>
          <rPr>
            <b/>
            <sz val="9"/>
            <color indexed="81"/>
            <rFont val="Tahoma"/>
            <family val="2"/>
          </rPr>
          <t>Son los riesgos relacionados con el recurso humano de la institución tanto en su selección, desarrollo y desempeño como en el ambiente en que se desarrolla y el impacto de esas variables en el cumplimiento de los objetivos institucionales.</t>
        </r>
      </text>
    </comment>
    <comment ref="A37" authorId="1" shapeId="0">
      <text>
        <r>
          <rPr>
            <sz val="9"/>
            <color indexed="81"/>
            <rFont val="Tahoma"/>
            <family val="2"/>
          </rPr>
          <t xml:space="preserve">La probabilidad de que los titulares subordinados, así como los funcionarios en general, no sean bien dirigidos por el superior en jerarquía.
</t>
        </r>
      </text>
    </comment>
  </commentList>
</comments>
</file>

<file path=xl/comments2.xml><?xml version="1.0" encoding="utf-8"?>
<comments xmlns="http://schemas.openxmlformats.org/spreadsheetml/2006/main">
  <authors>
    <author>dri0apv</author>
    <author>a.villalobos_88@hotmail.com</author>
  </authors>
  <commentList>
    <comment ref="C1" authorId="0" shapeId="0">
      <text>
        <r>
          <rPr>
            <b/>
            <sz val="8"/>
            <color indexed="81"/>
            <rFont val="Tahoma"/>
            <family val="2"/>
          </rPr>
          <t xml:space="preserve">Concepto: </t>
        </r>
        <r>
          <rPr>
            <sz val="8"/>
            <color indexed="81"/>
            <rFont val="Tahoma"/>
            <family val="2"/>
          </rPr>
          <t>Incidente o situación que podría ocurrir en un lugar específico en un intervalo de tiempo particular.</t>
        </r>
        <r>
          <rPr>
            <sz val="8"/>
            <color indexed="81"/>
            <rFont val="Tahoma"/>
            <family val="2"/>
          </rPr>
          <t xml:space="preserve">
</t>
        </r>
      </text>
    </comment>
    <comment ref="D1" authorId="0" shapeId="0">
      <text>
        <r>
          <rPr>
            <b/>
            <sz val="8"/>
            <color indexed="81"/>
            <rFont val="Tahoma"/>
            <family val="2"/>
          </rPr>
          <t xml:space="preserve">Concepto:  </t>
        </r>
        <r>
          <rPr>
            <sz val="8"/>
            <color indexed="81"/>
            <rFont val="Tahoma"/>
            <family val="2"/>
          </rPr>
          <t>Son los medios, circunstancias y agentes que generan los riesgos.</t>
        </r>
        <r>
          <rPr>
            <sz val="8"/>
            <color indexed="81"/>
            <rFont val="Tahoma"/>
            <family val="2"/>
          </rPr>
          <t xml:space="preserve">
</t>
        </r>
      </text>
    </comment>
    <comment ref="E1" authorId="0" shapeId="0">
      <text>
        <r>
          <rPr>
            <b/>
            <sz val="8"/>
            <color indexed="81"/>
            <rFont val="Tahoma"/>
            <family val="2"/>
          </rPr>
          <t xml:space="preserve">Concepto: </t>
        </r>
        <r>
          <rPr>
            <sz val="8"/>
            <color indexed="81"/>
            <rFont val="Tahoma"/>
            <family val="2"/>
          </rPr>
          <t>Conjunto de efectos negativos derivados de la ocurrencia de un evento del riesgo identificado y expresado cualitativa o cuantitativamente, sean pérdidas, perjuicios o desventajas.</t>
        </r>
        <r>
          <rPr>
            <sz val="8"/>
            <color indexed="81"/>
            <rFont val="Tahoma"/>
            <family val="2"/>
          </rPr>
          <t xml:space="preserve">
</t>
        </r>
      </text>
    </comment>
    <comment ref="F1" authorId="0" shapeId="0">
      <text>
        <r>
          <rPr>
            <b/>
            <sz val="8"/>
            <color indexed="81"/>
            <rFont val="Tahoma"/>
            <family val="2"/>
          </rPr>
          <t xml:space="preserve">Nivel de Riesgo inherente: </t>
        </r>
        <r>
          <rPr>
            <sz val="8"/>
            <color indexed="81"/>
            <rFont val="Tahoma"/>
            <family val="2"/>
          </rPr>
          <t>Es el nivel del riesgo operativo asociado al proceso bajo estudio, independientemente de que existan o no controles implementados para su mitigación o control.</t>
        </r>
        <r>
          <rPr>
            <sz val="8"/>
            <color indexed="81"/>
            <rFont val="Tahoma"/>
            <family val="2"/>
          </rPr>
          <t xml:space="preserve">
</t>
        </r>
      </text>
    </comment>
    <comment ref="R1" authorId="1" shapeId="0">
      <text>
        <r>
          <rPr>
            <sz val="9"/>
            <color indexed="81"/>
            <rFont val="Tahoma"/>
            <family val="2"/>
          </rPr>
          <t xml:space="preserve">Grado de exposicion . Relaciona la probabilidad con el impacto y con los actuales controles. 
Medida de gravedad de los riesgos
</t>
        </r>
      </text>
    </comment>
    <comment ref="T1" authorId="1" shapeId="0">
      <text>
        <r>
          <rPr>
            <sz val="9"/>
            <color indexed="81"/>
            <rFont val="Tahoma"/>
            <family val="2"/>
          </rPr>
          <t xml:space="preserve">Evitar o prevenir,
Asumo el riesgo,lo traslado,
</t>
        </r>
      </text>
    </comment>
    <comment ref="M2" authorId="1" shapeId="0">
      <text>
        <r>
          <rPr>
            <b/>
            <sz val="9"/>
            <color indexed="81"/>
            <rFont val="Tahoma"/>
            <family val="2"/>
          </rPr>
          <t xml:space="preserve">
Toda accion que tiende a minimizar la probabilidad de materializacion de los riesgos . Medio de verificacion .
Evaluar su funcionamiento: Vigencia y calidad
Modificarlos para mantener su efectividad.
Control  dentro de la normativa.
Control  dentro de su merito de gestion socio economica.</t>
        </r>
      </text>
    </comment>
    <comment ref="A4" authorId="1" shapeId="0">
      <text>
        <r>
          <rPr>
            <b/>
            <sz val="9"/>
            <color indexed="81"/>
            <rFont val="Tahoma"/>
            <family val="2"/>
          </rPr>
          <t xml:space="preserve">Son condiciones externas a la institución que puedan afectar en forma importante los objetivos y servicios del MAG. </t>
        </r>
      </text>
    </comment>
    <comment ref="A7" authorId="1" shapeId="0">
      <text>
        <r>
          <rPr>
            <sz val="9"/>
            <color indexed="81"/>
            <rFont val="Tahoma"/>
            <family val="2"/>
          </rPr>
          <t xml:space="preserve">Es la posibilidad de cambios en la política afectan los programas institucionales.
</t>
        </r>
      </text>
    </comment>
    <comment ref="A23" authorId="1" shapeId="0">
      <text>
        <r>
          <rPr>
            <b/>
            <sz val="9"/>
            <color rgb="FF000000"/>
            <rFont val="Tahoma"/>
            <family val="2"/>
          </rPr>
          <t>Son los riesgos relacionados con el recurso humano de la institución tanto en su selección, desarrollo y desempeño como en el ambiente en que se desarrolla y el impacto de esas variables en el cumplimiento de los objetivos institucionales.</t>
        </r>
      </text>
    </comment>
  </commentList>
</comments>
</file>

<file path=xl/comments3.xml><?xml version="1.0" encoding="utf-8"?>
<comments xmlns="http://schemas.openxmlformats.org/spreadsheetml/2006/main">
  <authors>
    <author>dri0apv</author>
    <author>a.villalobos_88@hotmail.com</author>
  </authors>
  <commentList>
    <comment ref="C1" authorId="0" shapeId="0">
      <text>
        <r>
          <rPr>
            <b/>
            <sz val="8"/>
            <color rgb="FF000000"/>
            <rFont val="Tahoma"/>
            <family val="2"/>
          </rPr>
          <t xml:space="preserve">Concepto: </t>
        </r>
        <r>
          <rPr>
            <sz val="8"/>
            <color rgb="FF000000"/>
            <rFont val="Tahoma"/>
            <family val="2"/>
          </rPr>
          <t>Incidente o situación que podría ocurrir en un lugar específico en un intervalo de tiempo particular.</t>
        </r>
        <r>
          <rPr>
            <sz val="8"/>
            <color rgb="FF000000"/>
            <rFont val="Tahoma"/>
            <family val="2"/>
          </rPr>
          <t xml:space="preserve">
</t>
        </r>
      </text>
    </comment>
    <comment ref="D1" authorId="0" shapeId="0">
      <text>
        <r>
          <rPr>
            <b/>
            <sz val="8"/>
            <color rgb="FF000000"/>
            <rFont val="Tahoma"/>
            <family val="2"/>
          </rPr>
          <t xml:space="preserve">Concepto:  </t>
        </r>
        <r>
          <rPr>
            <sz val="8"/>
            <color rgb="FF000000"/>
            <rFont val="Tahoma"/>
            <family val="2"/>
          </rPr>
          <t>Son los medios, circunstancias y agentes que generan los riesgos.</t>
        </r>
        <r>
          <rPr>
            <sz val="8"/>
            <color rgb="FF000000"/>
            <rFont val="Tahoma"/>
            <family val="2"/>
          </rPr>
          <t xml:space="preserve">
</t>
        </r>
      </text>
    </comment>
    <comment ref="E1" authorId="0" shapeId="0">
      <text>
        <r>
          <rPr>
            <b/>
            <sz val="8"/>
            <color rgb="FF000000"/>
            <rFont val="Tahoma"/>
            <family val="2"/>
          </rPr>
          <t xml:space="preserve">Concepto: </t>
        </r>
        <r>
          <rPr>
            <sz val="8"/>
            <color rgb="FF000000"/>
            <rFont val="Tahoma"/>
            <family val="2"/>
          </rPr>
          <t>Conjunto de efectos negativos derivados de la ocurrencia de un evento del riesgo identificado y expresado cualitativa o cuantitativamente, sean pérdidas, perjuicios o desventajas.</t>
        </r>
        <r>
          <rPr>
            <sz val="8"/>
            <color rgb="FF000000"/>
            <rFont val="Tahoma"/>
            <family val="2"/>
          </rPr>
          <t xml:space="preserve">
</t>
        </r>
      </text>
    </comment>
    <comment ref="F1" authorId="0" shapeId="0">
      <text>
        <r>
          <rPr>
            <b/>
            <sz val="8"/>
            <color rgb="FF000000"/>
            <rFont val="Tahoma"/>
            <family val="2"/>
          </rPr>
          <t xml:space="preserve">Nivel de Riesgo inherente: </t>
        </r>
        <r>
          <rPr>
            <sz val="8"/>
            <color rgb="FF000000"/>
            <rFont val="Tahoma"/>
            <family val="2"/>
          </rPr>
          <t>Es el nivel del riesgo operativo asociado al proceso bajo estudio, independientemente de que existan o no controles implementados para su mitigación o control.</t>
        </r>
        <r>
          <rPr>
            <sz val="8"/>
            <color rgb="FF000000"/>
            <rFont val="Tahoma"/>
            <family val="2"/>
          </rPr>
          <t xml:space="preserve">
</t>
        </r>
      </text>
    </comment>
    <comment ref="R1" authorId="1" shapeId="0">
      <text>
        <r>
          <rPr>
            <sz val="9"/>
            <color rgb="FF000000"/>
            <rFont val="Tahoma"/>
            <family val="2"/>
          </rPr>
          <t xml:space="preserve">Grado de exposicion . Relaciona la probabilidad con el impacto y con los actuales controles. 
Medida de gravedad de los riesgos
</t>
        </r>
      </text>
    </comment>
    <comment ref="T1" authorId="1" shapeId="0">
      <text>
        <r>
          <rPr>
            <sz val="9"/>
            <color rgb="FF000000"/>
            <rFont val="Tahoma"/>
            <family val="2"/>
          </rPr>
          <t xml:space="preserve">Evitar o prevenir,
Asumo el riesgo,lo traslado,
</t>
        </r>
      </text>
    </comment>
    <comment ref="M2" authorId="1" shapeId="0">
      <text>
        <r>
          <rPr>
            <b/>
            <sz val="9"/>
            <color rgb="FF000000"/>
            <rFont val="Tahoma"/>
            <family val="2"/>
          </rPr>
          <t xml:space="preserve">
Toda accion que tiende a minimizar la probabilidad de materializacion de los riesgos . Medio de verificacion .
Evaluar su funcionamiento: Vigencia y calidad
Modificarlos para mantener su efectividad.
Control  dentro de la normativa.
Control  dentro de su merito de gestion socio economica.</t>
        </r>
      </text>
    </comment>
    <comment ref="A4" authorId="1" shapeId="0">
      <text>
        <r>
          <rPr>
            <b/>
            <sz val="9"/>
            <color rgb="FF000000"/>
            <rFont val="Tahoma"/>
            <family val="2"/>
          </rPr>
          <t xml:space="preserve">Son condiciones externas a la institución que puedan afectar en forma importante los objetivos y servicios del MAG. </t>
        </r>
      </text>
    </comment>
    <comment ref="A5" authorId="1" shapeId="0">
      <text>
        <r>
          <rPr>
            <b/>
            <sz val="9"/>
            <color rgb="FF000000"/>
            <rFont val="Tahoma"/>
            <family val="2"/>
          </rPr>
          <t xml:space="preserve">La posibilidad que ocurra eventos que afecten el cumplimiento de objetivos y la misión institucional del MAG, como producto de acciones llevadas a cabo por otras </t>
        </r>
      </text>
    </comment>
    <comment ref="A6" authorId="1" shapeId="0">
      <text>
        <r>
          <rPr>
            <b/>
            <sz val="9"/>
            <color rgb="FF000000"/>
            <rFont val="Tahoma"/>
            <family val="2"/>
          </rPr>
          <t>La posibilidad que se genere reformas a la normativa nacional e  internacional, que puedan afectar los objetivos institucionales o bien la vigencia del servicio.</t>
        </r>
      </text>
    </comment>
    <comment ref="A7" authorId="1" shapeId="0">
      <text>
        <r>
          <rPr>
            <sz val="9"/>
            <color rgb="FF000000"/>
            <rFont val="Tahoma"/>
            <family val="2"/>
          </rPr>
          <t xml:space="preserve">Es la posibilidad de cambios en la política afectan los programas institucionales.
</t>
        </r>
      </text>
    </comment>
    <comment ref="A10" authorId="1" shapeId="0">
      <text>
        <r>
          <rPr>
            <b/>
            <sz val="9"/>
            <color rgb="FF000000"/>
            <rFont val="Tahoma"/>
            <family val="2"/>
          </rPr>
          <t>Es la posibilidad de que las necesidades y demandas del usuario superen la capacidad de respuesta del servicio oficial que brinda la institución.</t>
        </r>
      </text>
    </comment>
    <comment ref="A11" authorId="1" shapeId="0">
      <text>
        <r>
          <rPr>
            <b/>
            <sz val="9"/>
            <color rgb="FF000000"/>
            <rFont val="Tahoma"/>
            <family val="2"/>
          </rPr>
          <t>Posibilidad de que la visión del nivel jerárquico superior no sea compatible con las competencias institucionales.</t>
        </r>
      </text>
    </comment>
    <comment ref="A12" authorId="1" shapeId="0">
      <text>
        <r>
          <rPr>
            <b/>
            <sz val="9"/>
            <color rgb="FF000000"/>
            <rFont val="Tahoma"/>
            <family val="2"/>
          </rPr>
          <t>Posibilidad de eventos que transgredan u omitan el ordenamiento técnico o jurídico(políticas, procedimientos, leyes y regulaciones) que compete al MAG</t>
        </r>
      </text>
    </comment>
    <comment ref="A13" authorId="1" shapeId="0">
      <text>
        <r>
          <rPr>
            <b/>
            <sz val="9"/>
            <color rgb="FF000000"/>
            <rFont val="Tahoma"/>
            <family val="2"/>
          </rPr>
          <t>La probabilidad de que los procedimientos de planificación que realizan las diferentes direcciones, áreas y/o departamentos  de la institución no estén debidamente articulados con procesos similares que se realizan en otros ámbitos del sector público, así como en concordancia con las exigencias de los entes contralores como Ministerio de Hacienda, MIDEPLAN y Contraloría General de la República, lo que puede afectar la definición de prioridades y cumplimiento de objetivos y metas y su relación con el presupuesto así como el seguimiento a los planes y proyectos. Asimismo que la planificación no incluya los elementos de la planeación estratégica.</t>
        </r>
      </text>
    </comment>
    <comment ref="A15" authorId="1" shapeId="0">
      <text>
        <r>
          <rPr>
            <b/>
            <sz val="9"/>
            <color rgb="FF000000"/>
            <rFont val="Tahoma"/>
            <family val="2"/>
          </rPr>
          <t>Es la posibilidad de que no se de la integración de las diferentes instituciones del Sector Agropecuario y otras instancias, en la atención a la clientela.</t>
        </r>
      </text>
    </comment>
    <comment ref="A16" authorId="1" shapeId="0">
      <text>
        <r>
          <rPr>
            <sz val="9"/>
            <color rgb="FF000000"/>
            <rFont val="Tahoma"/>
            <family val="2"/>
          </rPr>
          <t xml:space="preserve">La posibilidad de que los avances en materia  tecnológica no estén acordes con el nivel alcanzado por la institución en este campo.
</t>
        </r>
      </text>
    </comment>
    <comment ref="A17" authorId="1" shapeId="0">
      <text>
        <r>
          <rPr>
            <b/>
            <sz val="9"/>
            <color rgb="FF000000"/>
            <rFont val="Tahoma"/>
            <family val="2"/>
          </rPr>
          <t xml:space="preserve"> Es el riesgo que surge diariamente en la medida que se procesan las transacciones. Se refiere a ineficiencia de operaciones, información inexacta, procesos inadecuados e insuficientes, uso inapropiado e ineficiente de recursos. Es el riesgo de que la puesta en marcha de la política Institucional esté condicionada por procesos y procedimientos inadecuados.</t>
        </r>
      </text>
    </comment>
    <comment ref="A18" authorId="1" shapeId="0">
      <text>
        <r>
          <rPr>
            <b/>
            <sz val="9"/>
            <color rgb="FF000000"/>
            <rFont val="Tahoma"/>
            <family val="2"/>
          </rPr>
          <t>La probabilidad de que ocurra eventos o situaciones relacionados con el flujo de efectivo, la pérdida total o parcial de un valor dado en garantía, no contar con efectivo en forma oportuna para cumplir con compromisos y adquirir bienes y servicios, así como la posibilidad de que no existencia un adecuado análisis de costos y que se produzca una inadecuada relación del presupuesto con los planes y objetivos institucionales, eventos que atenten contra la  rapidez para realizar transferencias, etc.</t>
        </r>
      </text>
    </comment>
    <comment ref="A19" authorId="1" shapeId="0">
      <text>
        <r>
          <rPr>
            <b/>
            <sz val="9"/>
            <color rgb="FF000000"/>
            <rFont val="Tahoma"/>
            <family val="2"/>
          </rPr>
          <t>Son los riesgos relacionados con el recurso humano de la institución tanto en su selección, desarrollo y desempeño como en el ambiente en que se desarrolla y el impacto de esas variables en el cumplimiento de los objetivos institucionales.</t>
        </r>
      </text>
    </comment>
    <comment ref="A20" authorId="1" shapeId="0">
      <text>
        <r>
          <rPr>
            <b/>
            <sz val="9"/>
            <color rgb="FF000000"/>
            <rFont val="Tahoma"/>
            <family val="2"/>
          </rPr>
          <t>La posibilidad de que se genere una inapropiada planificación, selección, motivación, ubicación, formación y evaluación del personal, para el logro de los objetivos del Ministerio.</t>
        </r>
      </text>
    </comment>
    <comment ref="A21" authorId="1" shapeId="0">
      <text>
        <r>
          <rPr>
            <sz val="9"/>
            <color rgb="FF000000"/>
            <rFont val="Tahoma"/>
            <family val="2"/>
          </rPr>
          <t xml:space="preserve">La probabilidad de que los titulares subordinados, así como los funcionarios en general, no sean bien dirigidos por el superior en jerarquía.
</t>
        </r>
      </text>
    </comment>
    <comment ref="A22" authorId="1" shapeId="0">
      <text>
        <r>
          <rPr>
            <b/>
            <sz val="9"/>
            <color rgb="FF000000"/>
            <rFont val="Tahoma"/>
            <family val="2"/>
          </rPr>
          <t>Posibilidad de que no exista adecuada la eficiencia, eficacia y aptitud del personal para el desempeño de las funciones ministeriales.</t>
        </r>
      </text>
    </comment>
    <comment ref="A23" authorId="1" shapeId="0">
      <text>
        <r>
          <rPr>
            <b/>
            <sz val="9"/>
            <color rgb="FF000000"/>
            <rFont val="Tahoma"/>
            <family val="2"/>
          </rPr>
          <t>La posibilidad de que exista o se genere un clima inadecuado para el desempeño laboral, y que haya políticas de rendimiento y compensación para el personal inapropiadas o del todo no existan en la organización.</t>
        </r>
      </text>
    </comment>
    <comment ref="A24" authorId="1" shapeId="0">
      <text>
        <r>
          <rPr>
            <b/>
            <sz val="9"/>
            <color rgb="FF000000"/>
            <rFont val="Tahoma"/>
            <family val="2"/>
          </rPr>
          <t>Son los riesgos relacionados con la calidad, cantidad, los medios de transmisión y custodia de la información que afectan las transacciones, operaciones y toma de decisiones. Incluye  riesgos potenciales de pérdida o uso indebido.</t>
        </r>
      </text>
    </comment>
    <comment ref="A25" authorId="1" shapeId="0">
      <text>
        <r>
          <rPr>
            <b/>
            <sz val="9"/>
            <color rgb="FF000000"/>
            <rFont val="Tahoma"/>
            <family val="2"/>
          </rPr>
          <t>La probabilidad de que no se disponga de la información adecuada en cantidad y calidad que sustente la toma de decisiones en los diferentes procesos.</t>
        </r>
      </text>
    </comment>
    <comment ref="A26" authorId="1" shapeId="0">
      <text>
        <r>
          <rPr>
            <b/>
            <sz val="9"/>
            <color rgb="FF000000"/>
            <rFont val="Tahoma"/>
            <family val="2"/>
          </rPr>
          <t xml:space="preserve">La probabilidad que ocurran eventos o situaciones que generan perdida de información por uso y manejo inadecuado  u  archivo. Incumplimiento de políticas en cuanto a manejo de la información necesaria para la toma de decisiones. </t>
        </r>
      </text>
    </comment>
    <comment ref="A27" authorId="1" shapeId="0">
      <text>
        <r>
          <rPr>
            <b/>
            <sz val="9"/>
            <color rgb="FF000000"/>
            <rFont val="Tahoma"/>
            <family val="2"/>
          </rPr>
          <t xml:space="preserve">La posibilidad de eventos relacionados con el uso de canales ineficientes e  inadecuados de comunicación que pueda distorsionar la información.  O bien, suministro de  información por parte de funcionarios en forma diferente a las políticas institucionales. </t>
        </r>
      </text>
    </comment>
    <comment ref="A28" authorId="1" shapeId="0">
      <text>
        <r>
          <rPr>
            <b/>
            <sz val="9"/>
            <color rgb="FF000000"/>
            <rFont val="Tahoma"/>
            <family val="2"/>
          </rPr>
          <t xml:space="preserve">La ocurrencia de eventos que  afecten la disponibilidad de la información.  </t>
        </r>
      </text>
    </comment>
    <comment ref="A29" authorId="1" shapeId="0">
      <text>
        <r>
          <rPr>
            <b/>
            <sz val="9"/>
            <color rgb="FF000000"/>
            <rFont val="Tahoma"/>
            <family val="2"/>
          </rPr>
          <t>La probabilidad de que la institución no disponga de  recursos tecnológicos para el cumplimiento de los objetivos; así como la existencia de sistemas de control mal diseñados e información dudosa, que faciliten el fraude y amenace  la integridad de los sistemas.</t>
        </r>
      </text>
    </comment>
  </commentList>
</comments>
</file>

<file path=xl/comments4.xml><?xml version="1.0" encoding="utf-8"?>
<comments xmlns="http://schemas.openxmlformats.org/spreadsheetml/2006/main">
  <authors>
    <author>dri0apv</author>
    <author>a.villalobos_88@hotmail.com</author>
    <author>Usuario</author>
  </authors>
  <commentList>
    <comment ref="C1" authorId="0" shapeId="0">
      <text>
        <r>
          <rPr>
            <b/>
            <sz val="8"/>
            <color indexed="81"/>
            <rFont val="Tahoma"/>
            <family val="2"/>
          </rPr>
          <t xml:space="preserve">Concepto: </t>
        </r>
        <r>
          <rPr>
            <sz val="8"/>
            <color indexed="81"/>
            <rFont val="Tahoma"/>
            <family val="2"/>
          </rPr>
          <t>Incidente o situación que podría ocurrir en un lugar específico en un intervalo de tiempo particular.</t>
        </r>
        <r>
          <rPr>
            <sz val="8"/>
            <color indexed="81"/>
            <rFont val="Tahoma"/>
            <family val="2"/>
          </rPr>
          <t xml:space="preserve">
</t>
        </r>
      </text>
    </comment>
    <comment ref="D1" authorId="0" shapeId="0">
      <text>
        <r>
          <rPr>
            <b/>
            <sz val="8"/>
            <color indexed="81"/>
            <rFont val="Tahoma"/>
            <family val="2"/>
          </rPr>
          <t xml:space="preserve">Concepto:  </t>
        </r>
        <r>
          <rPr>
            <sz val="8"/>
            <color indexed="81"/>
            <rFont val="Tahoma"/>
            <family val="2"/>
          </rPr>
          <t>Son los medios, circunstancias y agentes que generan los riesgos.</t>
        </r>
        <r>
          <rPr>
            <sz val="8"/>
            <color indexed="81"/>
            <rFont val="Tahoma"/>
            <family val="2"/>
          </rPr>
          <t xml:space="preserve">
</t>
        </r>
      </text>
    </comment>
    <comment ref="E1" authorId="0" shapeId="0">
      <text>
        <r>
          <rPr>
            <b/>
            <sz val="8"/>
            <color indexed="81"/>
            <rFont val="Tahoma"/>
            <family val="2"/>
          </rPr>
          <t xml:space="preserve">Concepto: </t>
        </r>
        <r>
          <rPr>
            <sz val="8"/>
            <color indexed="81"/>
            <rFont val="Tahoma"/>
            <family val="2"/>
          </rPr>
          <t>Conjunto de efectos negativos derivados de la ocurrencia de un evento del riesgo identificado y expresado cualitativa o cuantitativamente, sean pérdidas, perjuicios o desventajas.</t>
        </r>
        <r>
          <rPr>
            <sz val="8"/>
            <color indexed="81"/>
            <rFont val="Tahoma"/>
            <family val="2"/>
          </rPr>
          <t xml:space="preserve">
</t>
        </r>
      </text>
    </comment>
    <comment ref="F1" authorId="0" shapeId="0">
      <text>
        <r>
          <rPr>
            <b/>
            <sz val="8"/>
            <color indexed="81"/>
            <rFont val="Tahoma"/>
            <family val="2"/>
          </rPr>
          <t xml:space="preserve">Nivel de Riesgo inherente: </t>
        </r>
        <r>
          <rPr>
            <sz val="8"/>
            <color indexed="81"/>
            <rFont val="Tahoma"/>
            <family val="2"/>
          </rPr>
          <t>Es el nivel del riesgo operativo asociado al proceso bajo estudio, independientemente de que existan o no controles implementados para su mitigación o control.</t>
        </r>
        <r>
          <rPr>
            <sz val="8"/>
            <color indexed="81"/>
            <rFont val="Tahoma"/>
            <family val="2"/>
          </rPr>
          <t xml:space="preserve">
</t>
        </r>
      </text>
    </comment>
    <comment ref="R1" authorId="1" shapeId="0">
      <text>
        <r>
          <rPr>
            <sz val="9"/>
            <color indexed="81"/>
            <rFont val="Tahoma"/>
            <family val="2"/>
          </rPr>
          <t xml:space="preserve">Grado de exposicion . Relaciona la probabilidad con el impacto y con los actuales controles. 
Medida de gravedad de los riesgos
</t>
        </r>
      </text>
    </comment>
    <comment ref="T1" authorId="1" shapeId="0">
      <text>
        <r>
          <rPr>
            <sz val="9"/>
            <color indexed="81"/>
            <rFont val="Tahoma"/>
            <family val="2"/>
          </rPr>
          <t xml:space="preserve">Evitar o prevenir,
Asumo el riesgo,lo traslado,
</t>
        </r>
      </text>
    </comment>
    <comment ref="M2" authorId="1" shapeId="0">
      <text>
        <r>
          <rPr>
            <b/>
            <sz val="9"/>
            <color indexed="81"/>
            <rFont val="Tahoma"/>
            <family val="2"/>
          </rPr>
          <t xml:space="preserve">
Toda accion que tiende a minimizar la probabilidad de materializacion de los riesgos . Medio de verificacion .
Evaluar su funcionamiento: Vigencia y calidad
Modificarlos para mantener su efectividad.
Control  dentro de la normativa.
Control  dentro de su merito de gestion socio economica.</t>
        </r>
      </text>
    </comment>
    <comment ref="A4" authorId="1" shapeId="0">
      <text>
        <r>
          <rPr>
            <b/>
            <sz val="9"/>
            <color indexed="81"/>
            <rFont val="Tahoma"/>
            <family val="2"/>
          </rPr>
          <t xml:space="preserve">Son condiciones externas a la institución que puedan afectar en forma importante los objetivos y servicios del MAG. </t>
        </r>
      </text>
    </comment>
    <comment ref="A8" authorId="1" shapeId="0">
      <text>
        <r>
          <rPr>
            <b/>
            <sz val="9"/>
            <color indexed="81"/>
            <rFont val="Tahoma"/>
            <family val="2"/>
          </rPr>
          <t>La posibilidad que se genere reformas a la normativa nacional e  internacional, que puedan afectar los objetivos institucionales o bien la vigencia del servicio.</t>
        </r>
      </text>
    </comment>
    <comment ref="A9" authorId="1" shapeId="0">
      <text>
        <r>
          <rPr>
            <sz val="9"/>
            <color indexed="81"/>
            <rFont val="Tahoma"/>
            <family val="2"/>
          </rPr>
          <t xml:space="preserve">Es la posibilidad de cambios en la política afectan los programas institucionales.
</t>
        </r>
      </text>
    </comment>
    <comment ref="A12" authorId="2" shapeId="0">
      <text>
        <r>
          <rPr>
            <b/>
            <sz val="9"/>
            <color indexed="81"/>
            <rFont val="Tahoma"/>
            <family val="2"/>
          </rPr>
          <t>Posibilidad de que la visión del nivel jerárquico superior no sea compatible con las competencias institucionales</t>
        </r>
        <r>
          <rPr>
            <sz val="9"/>
            <color indexed="81"/>
            <rFont val="Tahoma"/>
            <family val="2"/>
          </rPr>
          <t xml:space="preserve">.
</t>
        </r>
      </text>
    </comment>
    <comment ref="A15" authorId="1" shapeId="0">
      <text>
        <r>
          <rPr>
            <b/>
            <sz val="9"/>
            <color indexed="81"/>
            <rFont val="Tahoma"/>
            <family val="2"/>
          </rPr>
          <t xml:space="preserve"> Es el riesgo que surge diariamente en la medida que se procesan las transacciones. Se refiere a ineficiencia de operaciones, información inexacta, procesos inadecuados e insuficientes, uso inapropiado e ineficiente de recursos. Es el riesgo de que la puesta en marcha de la política Institucional esté condicionada por procesos y procedimientos inadecuados.</t>
        </r>
      </text>
    </comment>
    <comment ref="A21" authorId="1" shapeId="0">
      <text>
        <r>
          <rPr>
            <b/>
            <sz val="9"/>
            <color indexed="81"/>
            <rFont val="Tahoma"/>
            <family val="2"/>
          </rPr>
          <t>Son los riesgos relacionados con el recurso humano de la institución tanto en su selección, desarrollo y desempeño como en el ambiente en que se desarrolla y el impacto de esas variables en el cumplimiento de los objetivos institucionales.</t>
        </r>
      </text>
    </comment>
    <comment ref="A22" authorId="1" shapeId="0">
      <text>
        <r>
          <rPr>
            <b/>
            <sz val="9"/>
            <color indexed="81"/>
            <rFont val="Tahoma"/>
            <family val="2"/>
          </rPr>
          <t>La posibilidad de que se genere una inapropiada planificación, selección, motivación, ubicación, formación y evaluación del personal, para el logro de los objetivos del Ministerio.</t>
        </r>
      </text>
    </comment>
  </commentList>
</comments>
</file>

<file path=xl/comments5.xml><?xml version="1.0" encoding="utf-8"?>
<comments xmlns="http://schemas.openxmlformats.org/spreadsheetml/2006/main">
  <authors>
    <author>dri0apv</author>
    <author>a.villalobos_88@hotmail.com</author>
  </authors>
  <commentList>
    <comment ref="C1" authorId="0" shapeId="0">
      <text>
        <r>
          <rPr>
            <b/>
            <sz val="8"/>
            <color indexed="81"/>
            <rFont val="Tahoma"/>
            <family val="2"/>
          </rPr>
          <t xml:space="preserve">Concepto: </t>
        </r>
        <r>
          <rPr>
            <sz val="8"/>
            <color indexed="81"/>
            <rFont val="Tahoma"/>
            <family val="2"/>
          </rPr>
          <t>Incidente o situación que podría ocurrir en un lugar específico en un intervalo de tiempo particular.</t>
        </r>
        <r>
          <rPr>
            <sz val="8"/>
            <color indexed="81"/>
            <rFont val="Tahoma"/>
            <family val="2"/>
          </rPr>
          <t xml:space="preserve">
</t>
        </r>
      </text>
    </comment>
    <comment ref="D1" authorId="0" shapeId="0">
      <text>
        <r>
          <rPr>
            <b/>
            <sz val="8"/>
            <color indexed="81"/>
            <rFont val="Tahoma"/>
            <family val="2"/>
          </rPr>
          <t xml:space="preserve">Concepto:  </t>
        </r>
        <r>
          <rPr>
            <sz val="8"/>
            <color indexed="81"/>
            <rFont val="Tahoma"/>
            <family val="2"/>
          </rPr>
          <t>Son los medios, circunstancias y agentes que generan los riesgos.</t>
        </r>
        <r>
          <rPr>
            <sz val="8"/>
            <color indexed="81"/>
            <rFont val="Tahoma"/>
            <family val="2"/>
          </rPr>
          <t xml:space="preserve">
</t>
        </r>
      </text>
    </comment>
    <comment ref="E1" authorId="0" shapeId="0">
      <text>
        <r>
          <rPr>
            <b/>
            <sz val="8"/>
            <color indexed="81"/>
            <rFont val="Tahoma"/>
            <family val="2"/>
          </rPr>
          <t xml:space="preserve">Concepto: </t>
        </r>
        <r>
          <rPr>
            <sz val="8"/>
            <color indexed="81"/>
            <rFont val="Tahoma"/>
            <family val="2"/>
          </rPr>
          <t>Conjunto de efectos negativos derivados de la ocurrencia de un evento del riesgo identificado y expresado cualitativa o cuantitativamente, sean pérdidas, perjuicios o desventajas.</t>
        </r>
        <r>
          <rPr>
            <sz val="8"/>
            <color indexed="81"/>
            <rFont val="Tahoma"/>
            <family val="2"/>
          </rPr>
          <t xml:space="preserve">
</t>
        </r>
      </text>
    </comment>
    <comment ref="F1" authorId="0" shapeId="0">
      <text>
        <r>
          <rPr>
            <b/>
            <sz val="8"/>
            <color indexed="81"/>
            <rFont val="Tahoma"/>
            <family val="2"/>
          </rPr>
          <t xml:space="preserve">Nivel de Riesgo inherente: </t>
        </r>
        <r>
          <rPr>
            <sz val="8"/>
            <color indexed="81"/>
            <rFont val="Tahoma"/>
            <family val="2"/>
          </rPr>
          <t>Es el nivel del riesgo operativo asociado al proceso bajo estudio, independientemente de que existan o no controles implementados para su mitigación o control.</t>
        </r>
        <r>
          <rPr>
            <sz val="8"/>
            <color indexed="81"/>
            <rFont val="Tahoma"/>
            <family val="2"/>
          </rPr>
          <t xml:space="preserve">
</t>
        </r>
      </text>
    </comment>
    <comment ref="S1" authorId="1" shapeId="0">
      <text>
        <r>
          <rPr>
            <sz val="9"/>
            <color indexed="81"/>
            <rFont val="Tahoma"/>
            <family val="2"/>
          </rPr>
          <t xml:space="preserve">Grado de exposicion . Relaciona la probabilidad con el impacto y con los actuales controles. 
Medida de gravedad de los riesgos
</t>
        </r>
      </text>
    </comment>
    <comment ref="U1" authorId="1" shapeId="0">
      <text>
        <r>
          <rPr>
            <sz val="9"/>
            <color indexed="81"/>
            <rFont val="Tahoma"/>
            <family val="2"/>
          </rPr>
          <t xml:space="preserve">Evitar o prevenir,
Asumo el riesgo,lo traslado,
</t>
        </r>
      </text>
    </comment>
    <comment ref="N2" authorId="1" shapeId="0">
      <text>
        <r>
          <rPr>
            <b/>
            <sz val="9"/>
            <color indexed="81"/>
            <rFont val="Tahoma"/>
            <family val="2"/>
          </rPr>
          <t xml:space="preserve">
Toda accion que tiende a minimizar la probabilidad de materializacion de los riesgos . Medio de verificacion .
Evaluar su funcionamiento: Vigencia y calidad
Modificarlos para mantener su efectividad.
Control  dentro de la normativa.
Control  dentro de su merito de gestion socio economica.</t>
        </r>
      </text>
    </comment>
    <comment ref="A8" authorId="1" shapeId="0">
      <text>
        <r>
          <rPr>
            <b/>
            <sz val="9"/>
            <color indexed="81"/>
            <rFont val="Tahoma"/>
            <family val="2"/>
          </rPr>
          <t>Posibilidad de que la visión del nivel jerárquico superior no sea compatible con las competencias institucionales.</t>
        </r>
      </text>
    </comment>
    <comment ref="A14" authorId="1" shapeId="0">
      <text>
        <r>
          <rPr>
            <b/>
            <sz val="9"/>
            <color indexed="81"/>
            <rFont val="Tahoma"/>
            <family val="2"/>
          </rPr>
          <t xml:space="preserve">La posibilidad de que se den acciones personales que atentan  contra los deberes como funcionarios y que afectan el cumplimiento de objetivos institucionales. </t>
        </r>
      </text>
    </comment>
    <comment ref="A16" authorId="1" shapeId="0">
      <text>
        <r>
          <rPr>
            <b/>
            <sz val="9"/>
            <color indexed="81"/>
            <rFont val="Tahoma"/>
            <family val="2"/>
          </rPr>
          <t>La probabilidad de que no se disponga de la información adecuada en cantidad y calidad que sustente la toma de decisiones en los diferentes procesos.</t>
        </r>
      </text>
    </comment>
  </commentList>
</comments>
</file>

<file path=xl/sharedStrings.xml><?xml version="1.0" encoding="utf-8"?>
<sst xmlns="http://schemas.openxmlformats.org/spreadsheetml/2006/main" count="1233" uniqueCount="560">
  <si>
    <t>Código del Riesgo</t>
  </si>
  <si>
    <t>EVENTO</t>
  </si>
  <si>
    <t>Riesgo de Entorno</t>
  </si>
  <si>
    <t xml:space="preserve">Imagen Institucional </t>
  </si>
  <si>
    <t>Político</t>
  </si>
  <si>
    <t>Cambios de planes institucionales</t>
  </si>
  <si>
    <t xml:space="preserve">Catástrofes </t>
  </si>
  <si>
    <t>Cambios en la demanda.</t>
  </si>
  <si>
    <t>Clientes externos</t>
  </si>
  <si>
    <t xml:space="preserve">Riesgos Operativos- </t>
  </si>
  <si>
    <t xml:space="preserve">control de activos </t>
  </si>
  <si>
    <t>Inadecuada utilización de la tarjeta para compra de combustible</t>
  </si>
  <si>
    <t>Inconsistencias de horarios de entrada y salida de vehículos oficiales en incumplimiento normativa establecida.</t>
  </si>
  <si>
    <t xml:space="preserve"> Uso de los vehículos en horario diferente al reportado en la boleta de autorización de las unidades automotoras</t>
  </si>
  <si>
    <t>Custodia del vehículo en lugares no autorizados.</t>
  </si>
  <si>
    <t xml:space="preserve"> Vencimiento de plazos para cobro a funcionarios, según corresponda.</t>
  </si>
  <si>
    <t xml:space="preserve"> Vehículos de gobierno que circulen sin el debido marchamo.</t>
  </si>
  <si>
    <t>Los funcionarios no reportan los daños que presenta el vehículo, antes y después de realizada la gira.                                        2. Falta de personal idóneo que revise periódicamente cada una de las unidades automotoras del INTA y brinde reportes de las reparaciones realizadas en los talleres contratados.</t>
  </si>
  <si>
    <t>Seguimiento sobre las coberturas sobre pólizas de vehículos,  equipo especial y a terceros.</t>
  </si>
  <si>
    <t>Riesgos de capital humano</t>
  </si>
  <si>
    <t xml:space="preserve">NIVEL RIESGO INHERENTE                                                     </t>
  </si>
  <si>
    <t>PROBABILIDAD</t>
  </si>
  <si>
    <t>IMPACTO</t>
  </si>
  <si>
    <t>COMBINAR</t>
  </si>
  <si>
    <t>NIVEL DE RIESGO INHERENTE</t>
  </si>
  <si>
    <t>VALOR</t>
  </si>
  <si>
    <t>NIVEL</t>
  </si>
  <si>
    <t>POSIBLE</t>
  </si>
  <si>
    <t>MODERADO</t>
  </si>
  <si>
    <t>BAJO</t>
  </si>
  <si>
    <t>POCO PROBABLE</t>
  </si>
  <si>
    <t>CIERTO</t>
  </si>
  <si>
    <t>ALTO</t>
  </si>
  <si>
    <t>SIGNIFICATIVO</t>
  </si>
  <si>
    <t>Madurez del Control</t>
  </si>
  <si>
    <t>CONTROL DÉBIL</t>
  </si>
  <si>
    <t>CONTROL ADECUADO</t>
  </si>
  <si>
    <t>CONTROL SATISFACTORIO</t>
  </si>
  <si>
    <t>CONTROL EXCELENTE</t>
  </si>
  <si>
    <t>Estrategia de Tratamiento para mitigar el Riesgo</t>
  </si>
  <si>
    <t>REDUCIR</t>
  </si>
  <si>
    <t>EVADIR</t>
  </si>
  <si>
    <t>ACEPTAR</t>
  </si>
  <si>
    <t xml:space="preserve"> </t>
  </si>
  <si>
    <t>Financieros</t>
  </si>
  <si>
    <t>Control diario de las solictiudes de contratación</t>
  </si>
  <si>
    <t>Control de prórrogas establecidas en los pliegos de las condiciones</t>
  </si>
  <si>
    <t>REMOTO</t>
  </si>
  <si>
    <t>Gestión del recurso humano</t>
  </si>
  <si>
    <t>Perdida de plazas por salida de recurso humano (trasladados)</t>
  </si>
  <si>
    <t>SIN CONTROLES</t>
  </si>
  <si>
    <t>Alineamiento estratégico</t>
  </si>
  <si>
    <t>Sistemas de información.</t>
  </si>
  <si>
    <t>Infraestructura tecnológica inadecuada y escaso recurso humano.</t>
  </si>
  <si>
    <t xml:space="preserve">Administración Documental </t>
  </si>
  <si>
    <t>Modernización y digitalización de los procesos.</t>
  </si>
  <si>
    <t>Funcionarios interinos.</t>
  </si>
  <si>
    <t>Cambio de cultura organizacional en materia contable</t>
  </si>
  <si>
    <t xml:space="preserve">Pérdida de personal capacitado </t>
  </si>
  <si>
    <t>Nuevo Marco Normativo de las finanzas públicas.</t>
  </si>
  <si>
    <t>Gestión del control Financiero a través del presupuesto institucional.</t>
  </si>
  <si>
    <t>Información Financiera de Calidad bajo Estándares Internacionales.</t>
  </si>
  <si>
    <t>Transición como programa presupuestario del MAG</t>
  </si>
  <si>
    <t>Costos Agricultura</t>
  </si>
  <si>
    <t>Articulación plan presupuesto (MAPP):</t>
  </si>
  <si>
    <t>Implementación de las NICSP.</t>
  </si>
  <si>
    <t>Ley N° 9524, Ley del Fortalecimiento del Control Presupuestario de los Órganos Desconcentrados del Gobierno Central</t>
  </si>
  <si>
    <t>Integrar la parte científica propia de la actividad 
y el registro contable, para que el resultado de la actividad agrícola se vea reflejado en la información financiera.</t>
  </si>
  <si>
    <t>Estructura de Riesgos Operativos</t>
  </si>
  <si>
    <t>CAUSAS</t>
  </si>
  <si>
    <t>CONSECUENCIAS</t>
  </si>
  <si>
    <t>Politico</t>
  </si>
  <si>
    <t xml:space="preserve">Cambios de lineamientos institucionales. </t>
  </si>
  <si>
    <t>EJN1</t>
  </si>
  <si>
    <t>Nuevas directrices</t>
  </si>
  <si>
    <t>Cambio de administracion</t>
  </si>
  <si>
    <t>Incumplimiento de objetivos establecidos</t>
  </si>
  <si>
    <t>EJN2</t>
  </si>
  <si>
    <t>Cambios a nivel rganizacional</t>
  </si>
  <si>
    <t>Desmotivación del los funcionarios, falta de sentimiento de pertenencia</t>
  </si>
  <si>
    <t>Alineamiento estrategico</t>
  </si>
  <si>
    <t>EJN3</t>
  </si>
  <si>
    <t>Incumplir con los requerimientos del sector productivo</t>
  </si>
  <si>
    <t>Falta de información en a toma de decisiones</t>
  </si>
  <si>
    <t>Perdida de credibilidad institucional</t>
  </si>
  <si>
    <t>Sentimiento de pertencncia de los funcionarios hacia la institución</t>
  </si>
  <si>
    <t>EJN4</t>
  </si>
  <si>
    <t>Falta de compromiso en la realización de las labores dentro de la institución.</t>
  </si>
  <si>
    <t>Fala de mayor integración del equipo de trabajo, dentro delos procesos elaborados  en la estación.</t>
  </si>
  <si>
    <t>Baja en los rendimientos y la calidada de las  labores efectuadas  por los colaboradores. Esto genera una disminución en el uso eficiente de los recursos productivos de la estación.</t>
  </si>
  <si>
    <t>Funcionarios interinos</t>
  </si>
  <si>
    <t>EJN5</t>
  </si>
  <si>
    <t>Salida de funcionarios de la institución</t>
  </si>
  <si>
    <t>Procesos de concurso interno y pruebas de servicio civil.</t>
  </si>
  <si>
    <t>Perdida de experiencia en diferetes campos   adquiridas por los funcionarios en su periodo como interinos.</t>
  </si>
  <si>
    <t xml:space="preserve">Operativos </t>
  </si>
  <si>
    <t>Eventos climáticos limitantes</t>
  </si>
  <si>
    <t>EJN6</t>
  </si>
  <si>
    <t>Condiciones climáticas perjudiciales para el desarrollo de los cultivos.</t>
  </si>
  <si>
    <t>Repercusioes del cambio climático.</t>
  </si>
  <si>
    <t>Incumplimiento de las estimaciones productivas establecidas para los cultivos y desarrollo de investigaciones.</t>
  </si>
  <si>
    <t>Menor disponibilidad de insumos productivos.</t>
  </si>
  <si>
    <t>EJN7</t>
  </si>
  <si>
    <t>Disminución presupuestaría</t>
  </si>
  <si>
    <t>Politicas de gobierno</t>
  </si>
  <si>
    <t>Disminución en el acceso a insumos y materiales necesarios para los procesos productivos y de investigación, generando menor capacidad para su ejecución.</t>
  </si>
  <si>
    <t>Cuantificación costo de actividades realizadas</t>
  </si>
  <si>
    <t>EJN8</t>
  </si>
  <si>
    <t>Perdida de información referente a los costos operativos</t>
  </si>
  <si>
    <t xml:space="preserve">Falta de controles en el establecimiento y desrrollo de cultivos y trabajscrítico y Profesionales y técnicos </t>
  </si>
  <si>
    <t>No se cuenta con la información sobre los costo de produción de los cultivos e investigaciones desarrolladas. Esto limita de alguna forma la tecnología que se está brindado al sector productivo.</t>
  </si>
  <si>
    <t>Control de salida de bodega de materiales e insumos</t>
  </si>
  <si>
    <t>EJN9</t>
  </si>
  <si>
    <t>Entrega no controlada de suministros y materiales</t>
  </si>
  <si>
    <t>Faltade controles en bodega</t>
  </si>
  <si>
    <t>Inadecuado control de inventarios e insumos productivos</t>
  </si>
  <si>
    <t>Control de combustible para equipos y maqunaria</t>
  </si>
  <si>
    <t>EJN10</t>
  </si>
  <si>
    <t>Inacuado uso del combustible asignado a los funcionarios</t>
  </si>
  <si>
    <t>Falta de control en las liquinaciones mensuales.</t>
  </si>
  <si>
    <t>Uso inapropiado de los recursos de la institución.</t>
  </si>
  <si>
    <t>EVALUACION DE CONTROLES EXISTENTES</t>
  </si>
  <si>
    <t>NIVEL DE RIESGO RESIDUAL</t>
  </si>
  <si>
    <t>DESCRIPCION DEL CONTROL</t>
  </si>
  <si>
    <t>CLASIFICACION</t>
  </si>
  <si>
    <t xml:space="preserve">Ajustar las lineas estrategicas a  las politicas del sector  </t>
  </si>
  <si>
    <t xml:space="preserve">Definir las prioridades de  los indicadores de investigación </t>
  </si>
  <si>
    <t xml:space="preserve">Establcer canales de comunicación </t>
  </si>
  <si>
    <t>Tener anuanecia aprocesos de cambios.</t>
  </si>
  <si>
    <t>CONTROL DEBIL</t>
  </si>
  <si>
    <t>Coodrinación con otros entes de sector.</t>
  </si>
  <si>
    <t>Analizar información sobre los requerimientos del sector.</t>
  </si>
  <si>
    <t>Esteblecer reuniones mensuales de integración del equipo de trabajo</t>
  </si>
  <si>
    <t xml:space="preserve">Mejorar los canales comunicación </t>
  </si>
  <si>
    <t>Apoyar en el proceso de concurso</t>
  </si>
  <si>
    <t>Apoyar en el proceso de concurso.</t>
  </si>
  <si>
    <t>Tomar las prevenciones en los trabajos y programación de actividaes.</t>
  </si>
  <si>
    <t>Coordinar debuena forma los referente a trabajos</t>
  </si>
  <si>
    <t>Priorizar la distribución de los recuros</t>
  </si>
  <si>
    <t>Coordinar con otrs estaciones para mejorar el uso de lo recursos disponibles.</t>
  </si>
  <si>
    <t>Establecer controles internos</t>
  </si>
  <si>
    <t>Definir un responsable de seguimiento de la información.</t>
  </si>
  <si>
    <t xml:space="preserve">Establecer controles internos. </t>
  </si>
  <si>
    <t>Establecer controles internos. Reportes mensuales de consumo</t>
  </si>
  <si>
    <t>Establecer controles internos.</t>
  </si>
  <si>
    <t xml:space="preserve">Conflicto de competencias </t>
  </si>
  <si>
    <t>D1</t>
  </si>
  <si>
    <t>Recargo de Funciones</t>
  </si>
  <si>
    <t>Robo/Daños/Seguridad</t>
  </si>
  <si>
    <t>D2</t>
  </si>
  <si>
    <t>Alteracion de las plántas en campo, daño en equipos generan atrasos,Robo o hurto de diferentes activos</t>
  </si>
  <si>
    <t>Significativo</t>
  </si>
  <si>
    <t>D3</t>
  </si>
  <si>
    <t>D4</t>
  </si>
  <si>
    <t xml:space="preserve">Inventarios </t>
  </si>
  <si>
    <t xml:space="preserve">Control de Calidad </t>
  </si>
  <si>
    <t>Compras Inexactas,Inventario incorrecto,Atrasos en compras,Control de inventarios</t>
  </si>
  <si>
    <t>Falta de control de calidad,</t>
  </si>
  <si>
    <t>Moderado</t>
  </si>
  <si>
    <t>Recargo de funciones que obligan a exceder las competencias, debido a que hay menos personal, al estar restringida la contratación por parte del gobierno central. Revisión de cargas</t>
  </si>
  <si>
    <t>Toma de deciones o realización de servicios, actividades o diligencias que no corresponden, generando una trabajo inadecuado. Organización actual esta recien aprobada y deben funcionar las jerarquias con cargos</t>
  </si>
  <si>
    <t>Por falta de vigilancia los ensayos estan expuestos a que personas ajenas a la EELD puedan hacer daños a estos. Procesos de  contratación administrativa dificiles para reparación de daños, al igual que la asignación de presupuesto. Falta de seguridad generalizada en la estación.</t>
  </si>
  <si>
    <t>Un resultado negativo en al investigación a desarrollar. La reducción de la capacidad de producción de plántulas de laboratorio y una sub ejecucipon presupuestaria. Pérdida de semovientes del INTA. Pérdida de artículos del INTA. Pérdida de semilla de papaya  del INTA. Pérdida de árboles en proceso y/o listos para la venta</t>
  </si>
  <si>
    <t>Realizar compras de suministros existentes en bodega. Diferencias importantes entre el inventario teórico versus el físico a falta de tomas físicas periódicas. Excesos de productos en las diferentes líneas a causa del sistema de compras que no permite hacer fraccionamientos. Esto se genera mayoritariamente en productos quimicos ya que se compran para la utulización de un año aproximadamente. Atrasos en el sumistros de reactivos que no permitan hacer los medios de cultivos y afecten  la reproducción de las plántulas. Falta de control al momento de supervisar una venta y/o salida de materiales de la EELD</t>
  </si>
  <si>
    <t>Realizar compras de suministros existentes en bodega. Inventarios altos de productos. Atraso en los procesos propios de los laboratorios. Perdidad de artículos o bien clientes insatisfechos con el servicio y productos.</t>
  </si>
  <si>
    <t>Pérdida de semilla de papaya por que las condiciones de almacenamiento de la misma no cumplan con los criterio establecidos ( semilla de papaya debe estar a 12°C, con empaque al vacio y humedad regulada). Mal manejo encuanto al procedimiento de identificación. Por no establecer los precios de acuerdo a la actualidad, o bien no supervisar bien y factura con un precio que no corresponde a esa categoria. Mal manejo del programa de salud de la granja. Falta de mano de obra para atender los partos</t>
  </si>
  <si>
    <t>Baja la germinación por deterioro de la semilla. Desechar la semilla al no tener la calidad requerida para la venta. Un inventario alterado y comunicaciones extra con los encargados de la contabilidad. Baja producción y pérdida economica para el INTA. Perdida de lechones al nacimiento</t>
  </si>
  <si>
    <t>Cambio de coordinador de la estación</t>
  </si>
  <si>
    <t>Recurso humano escaso en el laboratorio de cultivo de tejidos que afecta la producción y por ende las ventas de plántulas y atención al productor</t>
  </si>
  <si>
    <t>Fuga de personal</t>
  </si>
  <si>
    <t>Politica de contratación por parte de la administración pública.</t>
  </si>
  <si>
    <t>Generación de procesos lentos y subutilización de las instalaciones con que se cuentan.</t>
  </si>
  <si>
    <t>Incidentes</t>
  </si>
  <si>
    <t>Mordedura de serpientes, picadura de insecto</t>
  </si>
  <si>
    <t>Trasladar al personal en vehiculos</t>
  </si>
  <si>
    <t>Mal manejo de la herramienta punzo cortante (machetes, sierras, motoguadaña), uso inadecuado del equipo de aplicación de agroquimicos</t>
  </si>
  <si>
    <t>Son animales del entorno</t>
  </si>
  <si>
    <t xml:space="preserve">Accidente, golpes </t>
  </si>
  <si>
    <t>Cortes que incapaciten temporal o permanente, intoxicaciones con productos quimicos</t>
  </si>
  <si>
    <t>Enfermedad prolongada o la muerte</t>
  </si>
  <si>
    <t>CRITICO</t>
  </si>
  <si>
    <t>D5</t>
  </si>
  <si>
    <t>D6</t>
  </si>
  <si>
    <t>D7</t>
  </si>
  <si>
    <t>D8</t>
  </si>
  <si>
    <t>D9</t>
  </si>
  <si>
    <t>Cumplimiento de metas</t>
  </si>
  <si>
    <t>Ventas de semilla no realizadas, es decir demanda insatisfecha.</t>
  </si>
  <si>
    <t>Bajo de rendimiento de la semilla de papaya, baja germinacion que afecte la imagen del INTA.</t>
  </si>
  <si>
    <t>Falta de recursos tanto economicos, intalaciones y de personal. Tambien falta de proyección.</t>
  </si>
  <si>
    <t>Sector agropecuario insatisfecho con los servicios que se brindan en demanda/oferta, tambien problemas con el producto que afectan la imagen de INTA</t>
  </si>
  <si>
    <t>Problemas en la producción, procesamiento, secado y almacenamento</t>
  </si>
  <si>
    <t>Sector papayero insatisfecho con los servicios que se brindan.</t>
  </si>
  <si>
    <t>Innovación tecnológica.</t>
  </si>
  <si>
    <t>Presupuesto insuficiente</t>
  </si>
  <si>
    <t xml:space="preserve">Falta de Cobertura Efectiva de parte de la figura de Coordinador regional </t>
  </si>
  <si>
    <t>Condiciones limitadas para el desarrollo proactivo de los proyectos de servicio e investigacion</t>
  </si>
  <si>
    <t>Calidad limitada y baja diversificacion del producto final</t>
  </si>
  <si>
    <t>Poca oferta al usario final y bajo nivel de innovacion</t>
  </si>
  <si>
    <t>D10</t>
  </si>
  <si>
    <t>D11</t>
  </si>
  <si>
    <t>D12</t>
  </si>
  <si>
    <t>Alto</t>
  </si>
  <si>
    <t>Nula captación de necesidades en la región.</t>
  </si>
  <si>
    <t>Nombramiento reciente de coordinador (regional) de estaciones</t>
  </si>
  <si>
    <t>Se brinda al trabajador las herramientas con el equipo de seguridad disponible, esto para tratar evitar posibles lesiones en los trabajadores</t>
  </si>
  <si>
    <t>Lista de EPP por labor</t>
  </si>
  <si>
    <t>Se define la figura del coordinador regional</t>
  </si>
  <si>
    <t>Se definen lineamientos del Coordinador Regional</t>
  </si>
  <si>
    <t>El conductor maneja el vehiculo de una manera responsable, respetando los limites de velocidad que se tienen en la Estación.</t>
  </si>
  <si>
    <t>Se habilitan bancas al camion de transporte</t>
  </si>
  <si>
    <t>Activacion del protocolo de atencion a accidentes</t>
  </si>
  <si>
    <t>SIN CONTROL</t>
  </si>
  <si>
    <t xml:space="preserve">Se apoya al laboratorio con personal de otras labores </t>
  </si>
  <si>
    <t>Manejo logistico de mano de obra</t>
  </si>
  <si>
    <t xml:space="preserve">Incremento de roles a puestos no concordantes   </t>
  </si>
  <si>
    <t>Colocar en el puesto a la persona con las mejores condiciones y aptitudes para el puesto</t>
  </si>
  <si>
    <t>Encargados manejan el protocolo y sus medidas de seguridad para buenos manejos en el laboratorio, vivero y campo</t>
  </si>
  <si>
    <t>Se Puntualiza la seguridad en los activos mas valiosos y faciles de robar</t>
  </si>
  <si>
    <t>Boleta de persona que solicita el bien o el servicio, fecha, monto solicitando para la compra, descripción del producto o servicio, con el VB del Coordinador de la Estación, custodio, persona interesada.  Se valida que no hay stock en bodega o en el INTA. Lleva sello de no existencia en bodega por parte del encargado de la Bodega Central de Suministros.</t>
  </si>
  <si>
    <t xml:space="preserve">Se hacen actualizaciones de inventarios </t>
  </si>
  <si>
    <t>Se hacen mediciones de la humedad de la semilla, Se lleva un control sobre el consecutivo libre y los nacimientos, para controlar el inventario. Al nacer el animal se le asigna un consecutivo en el libro y se aretean para controlar el inventario físico.</t>
  </si>
  <si>
    <t>Mediciones de verificacion de humedad. Practicas de manejo propias de la identificacion, Manejo de inventarios. Manejo administrativo. Se incluye una persona adicional al manejo de la granja que permita cubrir mas horas para asistir partos</t>
  </si>
  <si>
    <t>Se lleva control de ventas historicas y se estima la venta anual</t>
  </si>
  <si>
    <t>Se coordina con UCR para potencializar ventas</t>
  </si>
  <si>
    <t>Pruebas de germinacion de cada lote producido</t>
  </si>
  <si>
    <t>Monitoreo y seguimiento post venta de la semilla</t>
  </si>
  <si>
    <t>Conflicto de competencias.</t>
  </si>
  <si>
    <t>Incumplimiento de actividades dado que los extensionistas, investigadores y transferencistas no las incluyeron en su programa de trabajo</t>
  </si>
  <si>
    <t xml:space="preserve">Mala planificación de los involucrados. 
Reasignación de labores de último momento. </t>
  </si>
  <si>
    <t xml:space="preserve">Limitado intercambio de conocimientos de las tecnologías generadas por el INTA. </t>
  </si>
  <si>
    <t>INSIGNIFICANTE</t>
  </si>
  <si>
    <t>Cambios de la normativa nacional e internacional.</t>
  </si>
  <si>
    <t xml:space="preserve">Lineamientos y protocolos Ministerio de Salud Covid - 19. 
</t>
  </si>
  <si>
    <t xml:space="preserve">Protección de la salud de las personas. 
</t>
  </si>
  <si>
    <t xml:space="preserve">No realización de actividades en forma presencial. 
</t>
  </si>
  <si>
    <t xml:space="preserve">Recortes prespuestarios desde la Asamblea Legislativa a las instituciones del Sector Agropecuario. </t>
  </si>
  <si>
    <t xml:space="preserve">Baja disponibilidad de recursos a nivel del país. </t>
  </si>
  <si>
    <t xml:space="preserve">Incumplimiento de metas de institucionales y departamentales, necesidad de recortes financieros y reasignación de partidas presupuestarias. </t>
  </si>
  <si>
    <t>Cambios en la demanda</t>
  </si>
  <si>
    <t xml:space="preserve">Que no se brinde la respuesta adecuada a la demanda del sector. </t>
  </si>
  <si>
    <t xml:space="preserve">Falta de mecanismo para la correcta identificación de la demanda del sector. </t>
  </si>
  <si>
    <t>Menor transferencia de tecnología o dificultad con los recursos asignados</t>
  </si>
  <si>
    <t xml:space="preserve">No cumplimiento de los objetivos institucionales. </t>
  </si>
  <si>
    <t xml:space="preserve">Limitado presupuesto. 
No se le da el valor a la Transferencia de Tecnología cuando es un objetivo indicado en la leay del INTA. </t>
  </si>
  <si>
    <t xml:space="preserve">Limitados recursos para desarrollar procesos de de transferencia de tecnología y productos de conocimiento. </t>
  </si>
  <si>
    <t>Planificación estrategica</t>
  </si>
  <si>
    <t xml:space="preserve">Elaboración del PEI 2022-2028 e implementación del mismo. </t>
  </si>
  <si>
    <t xml:space="preserve">Falta de seguimiento a la implementación del PEI a cada jefatura. </t>
  </si>
  <si>
    <t>Coordinación institucional</t>
  </si>
  <si>
    <t>Coordinación interna</t>
  </si>
  <si>
    <t>No articulación entre INTA y DNEA</t>
  </si>
  <si>
    <t>Falta de lineamientos claros de las autoridades de INTA y DNEA</t>
  </si>
  <si>
    <t xml:space="preserve">Menor acceso a tecnología generada por el INTA y su uso por el productor. </t>
  </si>
  <si>
    <t>Que las tecnologías no hayan sido validadas previamente en el proceso de desarrollo de la tecnología</t>
  </si>
  <si>
    <t xml:space="preserve">Falta de cierre del proceso de validación y desarrollo de las tecnologías generadas por los investigadores. </t>
  </si>
  <si>
    <t xml:space="preserve">Menor tecnología disponible y validada para ser transferida. </t>
  </si>
  <si>
    <t>Riesgos Operativos</t>
  </si>
  <si>
    <t>Que no se tengan los recursos humanos y financieros necesarios para desarrollar los objetivos del departamento. 
Transicion como programa presupuestario del MAG</t>
  </si>
  <si>
    <t xml:space="preserve">Limitada asignación de recursos de la Institución al Departamento de Transferencia. 
Se considera que las actividades del Departamento no son importantes dentro del quehacer de la Institución. </t>
  </si>
  <si>
    <t>Limitados mecanimos para el intercambio de la transferencia de tecnología.                                   Transicion de las estructuras funcionales existentes entre el Ministerio y sus órganos para optimizar los recursos publicos .</t>
  </si>
  <si>
    <t xml:space="preserve">Que no se prioricen las necesidades de capacacitación del personal del Departamento. </t>
  </si>
  <si>
    <t>Falta de recursos para la capacitación al personal del Depto de Transferencia</t>
  </si>
  <si>
    <t xml:space="preserve">Procedimientos menos efectivos. </t>
  </si>
  <si>
    <t>Liderazgo y dirección</t>
  </si>
  <si>
    <t xml:space="preserve">No cumplimiento de los objetivos instituciones al no contar con liderazgo y dirección por parte de las jefaturas. </t>
  </si>
  <si>
    <t xml:space="preserve">Personal no dispone de las competencias adecuadas. </t>
  </si>
  <si>
    <t xml:space="preserve">Limitaciones a los procesos de transferencia de tecnología y procedimientos menos eficientes. </t>
  </si>
  <si>
    <t>Desempeño</t>
  </si>
  <si>
    <t>Que no se logre dar respuesta a las necesidades de capacitación requeridas por los productores y técnicos del Sector Agropecuario.</t>
  </si>
  <si>
    <t>Condiciones laborales</t>
  </si>
  <si>
    <t xml:space="preserve">No exista motivación para el crecimiento y desarrollo personal. </t>
  </si>
  <si>
    <t xml:space="preserve">Falta de política para promover el desarrollo de los funcionarios. </t>
  </si>
  <si>
    <t xml:space="preserve">Desmotivación del personal que podría ocasionar rotación en el departamento. </t>
  </si>
  <si>
    <t>Riesgos de Informacion</t>
  </si>
  <si>
    <t>Disponibilidad de información</t>
  </si>
  <si>
    <t xml:space="preserve">Que cada dependencia no desarrolle y genere la información oportuna para ser alimentada y actualizada la Pagina Web.                                                </t>
  </si>
  <si>
    <t>Falta de interés de las dependencias</t>
  </si>
  <si>
    <t>Información desactualizada para los usuarios</t>
  </si>
  <si>
    <t>Almacenaje de la información</t>
  </si>
  <si>
    <t>Comunicación</t>
  </si>
  <si>
    <t>Que las metodologías y herramientas no sean las adecuadas para determinada técnica de capacitación (taller, curso, dia de campo, conversatorio, intercambio)</t>
  </si>
  <si>
    <t xml:space="preserve">Falta de recursos para la capacitación al personal del Depto de Transferencia. 
No hay una política de apoyo hacia las actividades de transferencia que realiza el INTA. </t>
  </si>
  <si>
    <t xml:space="preserve">Menor transferencia y acceso a la tecnología generada por el INTA. </t>
  </si>
  <si>
    <t>Interrumpción del servicio</t>
  </si>
  <si>
    <t>Que no se le da la importancia a la Transferencia de Tecnología a nivel Institucional.</t>
  </si>
  <si>
    <t xml:space="preserve">Falta de apoyo por parte de las autoridades del INTA. </t>
  </si>
  <si>
    <t>Infraestructura</t>
  </si>
  <si>
    <t xml:space="preserve">Que no se cuente con apoyo para disponer de las plataformas tecnológicas en línea. </t>
  </si>
  <si>
    <t xml:space="preserve">Falta de recursos y personal capacitación en Sistemas de Información a nivel del INTA para brindar el soporte optimo requerido. </t>
  </si>
  <si>
    <t>T1</t>
  </si>
  <si>
    <t>T2</t>
  </si>
  <si>
    <t>T3</t>
  </si>
  <si>
    <t>T4</t>
  </si>
  <si>
    <t>T5</t>
  </si>
  <si>
    <t>T6</t>
  </si>
  <si>
    <t>T7</t>
  </si>
  <si>
    <t>T8</t>
  </si>
  <si>
    <t>T9</t>
  </si>
  <si>
    <t>T10</t>
  </si>
  <si>
    <t>T11</t>
  </si>
  <si>
    <t>T12</t>
  </si>
  <si>
    <t>T13</t>
  </si>
  <si>
    <t>T14</t>
  </si>
  <si>
    <t>T15</t>
  </si>
  <si>
    <t>T16</t>
  </si>
  <si>
    <t>T17</t>
  </si>
  <si>
    <t>Coordinación coherencia de la MAPP de DTT con la MAPP de la DNEA</t>
  </si>
  <si>
    <t>Acatamiento de la normativa vigente</t>
  </si>
  <si>
    <t xml:space="preserve">Aceptar los cambios en las politicas del sector  </t>
  </si>
  <si>
    <t>TRANSFERIR</t>
  </si>
  <si>
    <t>MAPP del DPTO</t>
  </si>
  <si>
    <t>Verificación de inclusión de lineamientos PEI en MAPP del Departamento</t>
  </si>
  <si>
    <t>Establecer los  lineamientos claros de las autoridades de INTA y DNEA</t>
  </si>
  <si>
    <t>Revisión de informes finales de COTECA</t>
  </si>
  <si>
    <t>MONITOREAR</t>
  </si>
  <si>
    <t>Velar por la defensa del prespuesto y recurso humano asignado al departamento de transferencia</t>
  </si>
  <si>
    <t>Plan de capacitacion
Formulario de desempeño MAG</t>
  </si>
  <si>
    <t xml:space="preserve">MAPP del Depto. </t>
  </si>
  <si>
    <t>Plan de Capacitación del Departamento</t>
  </si>
  <si>
    <t>Plan de Capacitación dentro de la evaluación de desempeño de los funcionarios del Departamento.</t>
  </si>
  <si>
    <t>Plataformas en línea del INTA actualizadas</t>
  </si>
  <si>
    <t xml:space="preserve">Estrategias y metodologías para la Transferencia de Tecnología </t>
  </si>
  <si>
    <t xml:space="preserve">MAPP y presupuesto del Dpto. </t>
  </si>
  <si>
    <t>Plataformas del INTA en línea</t>
  </si>
  <si>
    <t>Cobro de multas o sanciones. Incumplimientos por parte del proveedor y que no se realicen las gestiones correspondientes</t>
  </si>
  <si>
    <t>La falta de revisión de los plazos en los tiempo de entrega  establecidos en los carteles</t>
  </si>
  <si>
    <t xml:space="preserve">La no aplicación del procedimiento  para aplicación de clausula penal y multas </t>
  </si>
  <si>
    <t>Emisión de la orden de pedido. Que se genere una orden de pedido sin aprobación del área de Presupuesto</t>
  </si>
  <si>
    <t>Definir incorrectamente las líneas de aprobadores en el SICOP</t>
  </si>
  <si>
    <t>Realizar una contratación irregular  que afectaría de manera directa al contratista por la aplicación de la indemnización</t>
  </si>
  <si>
    <t>Solicitudes de contratación. Atrasos en la consolidación de las solicitudes de contratación de solicitud de contratación</t>
  </si>
  <si>
    <t>Las unidades usuarias no presentan las solicitudes de contratación durante el periodo establecido o con errores y deben ser devueltas</t>
  </si>
  <si>
    <t>Retrasos en la asignación de solicitudes de contratación para iniciar con el pliego de las condiciones</t>
  </si>
  <si>
    <t>Prórrogas a los contratos administrativos Continuar el contrato de manera irregular por la falta de gestionar la solicitud  de prórroga en el SICOP</t>
  </si>
  <si>
    <t>Una gran limitación de sistemas informáticos para poder integrar nuestras operaciones, las diferentes unidades están desarticuladas y no se cuenta en el corto plazo con un sistema integrado de información financiera.</t>
  </si>
  <si>
    <t>No se tiene planeado aplicar modificaciones a los sistemas de información actuales, en espera del desarrollo e implementación del proyecto Hacienda Digital. En este contexto, se sugiere reconsiderar la posibilidad de continuar actualizando los sistemas de información, o buscar otras alternativas para seguir avanzando en la implementación de las NICSP .El INTA actualmente lleva su proceso financiero principalmente en hojas de trabajo en Excel. Las hojas de trabajo tipo Excel tienen riesgos asociados con el control de cambios, seguridad y errores manuales debido a que no fueron desarrolladas para reemplazar el sistema contable. Es importante  automatizar el proceso contable para concretar el proceso de implementación.</t>
  </si>
  <si>
    <t>De conformidad con el artículo 4 del Reglamento a la Ley de Certificados, Firmas Digitales y Documentos Electrónicos (Decreto Ejecutivo No. 33018-MICIT), “… el Estado y todas las dependencias públicas incentivarán el uso de documentos electrónicos, certificados y firmas digitales para la prestación directa de servicios a los administrados, así como para
facilitar la recepción, tramitación y resolución electrónica de sus gestiones y la comunicación del resultado correspondiente...”</t>
  </si>
  <si>
    <t xml:space="preserve">En el contexto económico actual, en donde los recursos disponibles son cada vez más limitados,  es fundamental tomar las medidas necesarias que permitan el fortalecimiento y la continuidad del proyecto  , Ley de Certificados, Firmas Digitales y Documentos Electrónicos </t>
  </si>
  <si>
    <r>
      <t xml:space="preserve">Falta de un  buen control financiero que pueda detectar errores tanto en presupuestos como en los índices de gestión y de esta manera, se puede diseñar y ajustar la táctica de la institución, es el punto de referencia fundamental que permite mantener un equilibrio presupuestario y una buena ejecución de las necesidades reales de bienes y servicios.                                       </t>
    </r>
    <r>
      <rPr>
        <sz val="11"/>
        <rFont val="Calibri"/>
        <family val="2"/>
        <scheme val="minor"/>
      </rPr>
      <t xml:space="preserve">                              </t>
    </r>
    <r>
      <rPr>
        <sz val="10"/>
        <rFont val="Arial"/>
        <family val="2"/>
      </rPr>
      <t xml:space="preserve">                 </t>
    </r>
  </si>
  <si>
    <t>No incorporar el presupuesto  Institucional en los índices de Gestión conforme la MAPP que es un instrumento que permite ordenar y sistematizar la información relevante de cada área y unidad de la institución, así mismo, establece la asignación de los responsables de las metas y objetivos a trabajar, en esta herramienta los funcionarios presentan su planeación anual, con base a la estrategia institucional.  </t>
  </si>
  <si>
    <t>Las fechas definidas en la Ley 9635 de Fortalecimiento de las Finanzas Públicas y el Decreto Ejecutivo 41641-H para el cumplimiento de la implementación de la NICSP, Enero 2023.</t>
  </si>
  <si>
    <t>Incumplimiento de la normativa existente.  Con base en la experiencia  se tiene claro que el proceso de implementación de las NICSP conlleva un riesgo de incertidumbre ya que depende del cumplimiento de requerimientos y disposición de todos los actores. En una sana práctica de evaluación del proceso es necesario revisar los resultados de cada uno de esos actores.</t>
  </si>
  <si>
    <t>los órganos desconcentrados se incluyen en el Presupuesto Nacional mediante programas presupuestarios y subprogramas, incorporados como parte de la estructura presupuestaria del ministerio al cual pertenecen, incluyendo para cada uno de ellos la programación física, entendida como la definición de sus planes operativos así como la gestión operativa.</t>
  </si>
  <si>
    <t>Por lo que un paso importante en ese sentido, es la transición de las estructuras funcionales existentes entre el Ministerio y sus órganos adscritos, de manera que se pueda determinar si es posible que las funciones de los entes adscritos puedan ser operativizadas por medio del ministerio rector, lo que permitiría optimizar los recursos públicos.</t>
  </si>
  <si>
    <t>Centrar el costo en los resultados (que el enfoque se mantenga siempre en la gestión para resultados)
Alinear las actividades de planeación, programación, presupuestación, monitoreo y evaluación, con los resultados previstos;
Mantener el sistema de generación de informes de resultados lo más sencillo, económico y fácil de usar como sea posible;
Gestionar por resultados; y, usar la información de resultados para el aprendizaje administrativo y la toma de decisiones, así como para la información y rendición de cuentas.</t>
  </si>
  <si>
    <t>Lo que no se puede medir no se puede controlar, lo que no se puede controlar no se puede gestionarlo que no se puede gestionar, no se puede mejorar .</t>
  </si>
  <si>
    <t>Concursos Internos o eliminación de Plazas</t>
  </si>
  <si>
    <t>Incumplimiento de las fechas  que establece la ley 9635 , Fortalecimiento de las finanzas Públicas , para la implementación de NICSP al perder o tener que capacitar nuevo personal .</t>
  </si>
  <si>
    <t>Los cambios que se producirán con la adopción de las NICSP en la institución, en su normativa y en su ejecución serán muy significativos. A ello se sumará el cambio a generarse en la cultura de registro contable y, fundamentalmente, en la base sobre la que se efectúan los registros (base caja vs. base devengado).</t>
  </si>
  <si>
    <t>El  nuevo marco normativo debe conllevar una visión y una estrategia de organización permeable al cambio, por lo que se exige el liderazgo y compromiso de todos los niveles involucrados tanto de los directivos como de los profesionales y administrativos y una lucha permanente contra la resistencia a cambiar para mantener el “trabajo individual” versus una “gestión integrada”.</t>
  </si>
  <si>
    <t xml:space="preserve">Irrespeto a la normativa interna existente relacionada con el uso de la tarjeta electrónica para compra de combustible.                              </t>
  </si>
  <si>
    <t>1.Inconsistencias en cuanto el monto de combustible 
  2. Afectación al monto de la cuenta maestra para compras de combustible.                                                       3.Falta de implementación de un control y procedimiento a seguir cuando haya reincidencia por parte de algún funcionario en el uso indebido de la tarjeta de combustible</t>
  </si>
  <si>
    <t>1. Información incorrecta a la hora de llenar la boleta.     
 2. Abuso de parte de algunos usuarios.                                    3. Falta de recurso humano para la atención de éste evento</t>
  </si>
  <si>
    <t>1. Entrega de informes erróneos, ya que la información suministrada no es real.                               2. Aumento en el gasto general de la flotilla vehicular, por posibles daños a los vehículos institucionales</t>
  </si>
  <si>
    <t>1. La gira inicia y finaliza en horario diferente al autorizado en la solicitud de vehículos.</t>
  </si>
  <si>
    <t>1. Los funcionarios pueden incurrir en responsabilidad en caso de tener un accidente de tránsito en horas fuera de lo autorizado.     
2. Incumplimiento de la normativa vigente.                3. Inconsistencias en Información reportada en la boleta de autorización de uso de los vehículos y la bitácora del guarda.</t>
  </si>
  <si>
    <t xml:space="preserve">1. Falta de espacio para el resguardo de los vehículos en lugares o instituciones autorizados.       
  2. Falta de responsabilidad del funcionario en el resguardo de los bienes públicos.                                             3. Falta de aplicación de la normativa vigente en esta materia. </t>
  </si>
  <si>
    <t xml:space="preserve">1. Pérdida del bien con un alto costo de reposición.     
 2. Daños a los vehículos por vandalismo.                                    3. Apertura de procedimientos administrativos para la rendición de cuentas. </t>
  </si>
  <si>
    <t>1. Conformación de expedientes con información  incompleta.                                                                              2. Falta de seguimiento a la información faltante, a efecto de que el funcionario la aporte de forma oportuna.                                                                                  3. Falta de aplicación de la normativa vigente por incumplimiento disciplinario.                                               4. Incumplimiento con los trámites de reportes de accidentes o incidentes de forma oportuna, que conlleva a problemas legales y gastos innecesarios.</t>
  </si>
  <si>
    <t>Vencimiento de plazos establecidos en la normativa, a falta de resolución final por parte de la instancia institucional respectiva</t>
  </si>
  <si>
    <t>1. Tramitación tardía de los marchamos ante el INS.           2. Entrega tardía de marchamos.                                                  3. Vehículos que no han cumplido con la revisión técnica.                                                                                                 4. Tramitación de la exoneración de impuestos de forma inoportuna.                                                                         5. Información incorrecta de las unidades y falta de documentación.</t>
  </si>
  <si>
    <t>1. Pago de multas por cancelación  de marchamos en tiempo vencido.                                                                          2. Atraso de las giras programadas por falta del derecho de circulación.                                                                          3. Vehículos fuera de circulación por falta de la revisión técnica.</t>
  </si>
  <si>
    <t>1. Vehículos que fallan durante las giras y ponen en riesgo la integridad física de las personas.                                                                                    2. Datos no confiables sobre los vehículos que presentan daños y deben ser enviados a reparación.               3. Daños mayores a los vehículos por falta de reportes del estado de las unidades.                                                  4. Control de las reparaciones realizadas a los vehículos, por falta de personal especializado en esta materia. (Mecánica)                                                                                  5. Falta de personal idóneo que de fe de las reparaciones realizadas a los vehículos.                            6. Gastos excesivos en reparaciones.</t>
  </si>
  <si>
    <t xml:space="preserve">1. Gastos adicionales en la reparación de la flotilla vehicular.                                                                  2.Reparaciones inadecuadas a falta de criterio técnico especializado.                                                         3. Obsolescencia de la flotilla por el cumplimento de su vida útil.                                         4. No existe presupuesto para reemplazar la unidades que salen de uso                                                                                     4. Puede resultar en gastos onerosos para la institución.     </t>
  </si>
  <si>
    <t>1. Seguimiento de los controles cruzados entre la póliza del INS y el registro vehicular del INTA.</t>
  </si>
  <si>
    <t>1. Unidades automotoras o terceros no cubiertos por la póliza, lo que hace que la institución incurra en gastos excesivos.                                                                 2. Posibles demandas a la institución por no contar con la respectiva póliza.                                                    3.  Pagos al INS que no corresponden por falta de un control cruzado y un registro apropiado de las pólizas contratadas.                                                                          4. Pérdida total de automotores, sin indemnización, por no estar cubierto por la póliza.</t>
  </si>
  <si>
    <t>Falta de puestos para el departamento</t>
  </si>
  <si>
    <t>Interrupción de los servicios, limitando el accionar institucional y el cumplimiento de metas.</t>
  </si>
  <si>
    <t>Plazas del departamento no cuentan con especificidad.</t>
  </si>
  <si>
    <t>No haya pertenencia en la ejecución de los procesos.</t>
  </si>
  <si>
    <t xml:space="preserve">Recurso humano poco especializado </t>
  </si>
  <si>
    <t>Falta de recurso Humano para la atención de los procesos del departamento</t>
  </si>
  <si>
    <t>Falta de incentivos institucionales.</t>
  </si>
  <si>
    <t>MUY PROBABLE</t>
  </si>
  <si>
    <t xml:space="preserve">1. Verificación de la liquidación de combustible versus los montos. aprobados en la solicitud de combustible.                            </t>
  </si>
  <si>
    <t>1. Boleta de autorización para el uso de vehículos oficiales                                             2. Boleta de programación de la gira.                                         3. Dispositivos GPS en toda la Flotilla del INTA</t>
  </si>
  <si>
    <t>1. Bitácora del guarda que anota las horas de  salida y entrada de los vehículos oficiales.                                                             2. Boleta de autorización de uso de vehículos oficiales.                                          3. Monitoreo con dispositivo GPS.</t>
  </si>
  <si>
    <t>1. Boleta de reporte del lugar donde queda el vehículo en custodia al final de la jornada laboral.                                               2. Apertura de procedimientos de rendición de cuentas.</t>
  </si>
  <si>
    <t>Expediente administrativo del accidente o incidente.</t>
  </si>
  <si>
    <t xml:space="preserve"> Lista de vehículos con RTV pendiente.                                2. Lista de placas de vehículos para el pago de marchamos.  </t>
  </si>
  <si>
    <t>1. Plan de mantenimiento preventivo y correctivo de la flotilla vehicular.                    2. Boleta de estado de los vehículos.</t>
  </si>
  <si>
    <t xml:space="preserve">1. Inventario de flotilla vehicular del INTA debidamente depurado.                                           2. Lista de automotores con póliza de accidentes y póliza a terceros.                                2. Registro de pólizas contratadas con el INS y detalle de las mismas.          </t>
  </si>
  <si>
    <t>La gestión institucional , difícilmente es posible realizarla sin el soporte que brindan las tecnologías de información. A la fecha la  institución
ha tenido la práctica de llevar la contabilidad  en hojas
electrónicas ; eso se torna muy difícil o imposible con la nueva normativa contable, ya que el proceso contable se vuelve más complejo y los requerimientos en cuanto a reconocimiento, medición, presentación y revelación, no tienen comparación con los correspondientes a la normativa actualmente vigente.</t>
  </si>
  <si>
    <t>Se requieren sistemas informáticos integrados en los cuales las operaciones que se realizan en cualquiera de los módulos y que tienen implicaciones
contables, deben afectar en línea el módulo contable que constituye el módulo central de dicho sistema informático. Sólo así se puede cumplir con el registro único con eventos múltiples, que ha sido expuesto anteriormente y que es base fundamental de una contabilidad moderna y ágil para la toma de decisiones.</t>
  </si>
  <si>
    <t xml:space="preserve">En  INTA , el correcto manejo de la información es vital para un rendimiento óptimo y para poder acceder a nuestra información en cualquier momento, es crucial ya que no contamos con espacio suficiente para su almacenamiento. Esta es la tarea primordial del gestor documental en línea con la ley de certificados digitales </t>
  </si>
  <si>
    <t>La Junta Directiva aprobó la integración de una comisión que desarrolle un convenio de cooperación con el MAG para el uso de sus tecnologías de información y en este caso el Gestor Documental.</t>
  </si>
  <si>
    <t>Integrar la Gestión del presupuesto a los indicen de Gestión de la MAPP</t>
  </si>
  <si>
    <t>Matriz de articulación plan presupuesto (MAPP)</t>
  </si>
  <si>
    <t>Comisión de Implementación NICSP INTA</t>
  </si>
  <si>
    <t>Cierre de Brechas según plan de acción de las mesas de trabajo a la espera del proyecto hacienda digital.</t>
  </si>
  <si>
    <t xml:space="preserve">Dependemos de las directrices del Órgano Rector </t>
  </si>
  <si>
    <t>Preparar la información financiera según plan de acción establecido en el 2022 para la carga en Hacienda Digital según dispongan las autoridades.</t>
  </si>
  <si>
    <t>Cada una de las tareas que se deben realizar para cumplir con los índices de gestión involucran recursos humanos y materiales, los cuales al final, se traducen en costos para los proyectos. Estos costos deben ser planificados y bien llevados, con el fin de no sobrepasar el presupuesto que tenemos asignado y cuantificar los mismos, rendición de cuentas.</t>
  </si>
  <si>
    <t>El proceso de Planificar la Gestión de Costos, debe ser un esfuerzo institucional que tiene lugar en  la planificación del proyecto y establece el marco de referencia para cada uno de los procesos de la gestión de costos. El beneficio clave de este proceso es que proporciona indicaciones sobre cómo se gestionarán los costos del proyecto a lo largo del mismo. Como resultado de este proceso vamos a obtener el Plan de Gestión de Costos.</t>
  </si>
  <si>
    <t>El concurso Interno , Nombramiento de Interinos.</t>
  </si>
  <si>
    <t>Dar seguimiento al Concurso Interno promovido por GIRH-MAG</t>
  </si>
  <si>
    <t xml:space="preserve">Los factores culturales y en específico la cultura organizacional se deben tener en
cuenta en cualquier proceso que una organización quiera realizar y que tenga influencia en las formas de hacer y entender las actividades dentro de la
organización. </t>
  </si>
  <si>
    <t xml:space="preserve">La adopción de las NICSP hace que se cambie el paradigma técnico de la contabilidad dentro de la Institución y esto genera una resistencia por parte de los colaboradores, los cuales deben estar capacitados y poseer los conocimiento y habilidades pertinentes a las normas internacionales </t>
  </si>
  <si>
    <t>Revisión de la base para verificar el plazo de entrega  versus la entrega real</t>
  </si>
  <si>
    <t>Se asignó a un profesional para que este gestione la totalidad de las facturas</t>
  </si>
  <si>
    <t xml:space="preserve">Verificación en SICOP de la secuencia de aprobadores </t>
  </si>
  <si>
    <t>Realizar planeaciones en períodos cortos para cumplir con los plazos establecidos</t>
  </si>
  <si>
    <t>Se implementó que las solicitudes de compra presenten el estudio de mercado</t>
  </si>
  <si>
    <t>Implementar un sistema integrado de información para mejorar la eficiencia en procesos técnicos, administrativos y financieros</t>
  </si>
  <si>
    <t xml:space="preserve">Capacitación cíclica a las unidades usuarias </t>
  </si>
  <si>
    <t>Omitir el trámite de renovación en tiempo y forma</t>
  </si>
  <si>
    <t>Rompimiento del contrato afectandose al proveedor y a la institución por cuanto se debe realizar un nuevo concurso</t>
  </si>
  <si>
    <t>Mejores opciones de empleo en otras dependencias</t>
  </si>
  <si>
    <t>Incumplimiento de la normativa vigente  relacionada con control interno   y el Reglamento de Administración de Bienes</t>
  </si>
  <si>
    <t>Solicitud de la autorización de plazos al Despacho del Ministro</t>
  </si>
  <si>
    <t>EXTREMO</t>
  </si>
  <si>
    <t>Solicitar a la administración la dotación de recurso humano.</t>
  </si>
  <si>
    <t>Solicitar a la administración la dotación de recurso humano idóneo</t>
  </si>
  <si>
    <t>P1</t>
  </si>
  <si>
    <t>R1</t>
  </si>
  <si>
    <t>R2</t>
  </si>
  <si>
    <t xml:space="preserve">SG 1 </t>
  </si>
  <si>
    <t>SG 2</t>
  </si>
  <si>
    <t>SG 3</t>
  </si>
  <si>
    <t>SG 4</t>
  </si>
  <si>
    <t>SG 5</t>
  </si>
  <si>
    <t>SG 6</t>
  </si>
  <si>
    <t>SG 7</t>
  </si>
  <si>
    <t>SG 8</t>
  </si>
  <si>
    <t>P 2</t>
  </si>
  <si>
    <t>P 3</t>
  </si>
  <si>
    <t>P 4</t>
  </si>
  <si>
    <t>R 5</t>
  </si>
  <si>
    <t>R 6</t>
  </si>
  <si>
    <t>R 7</t>
  </si>
  <si>
    <t>R 8</t>
  </si>
  <si>
    <t>P 5</t>
  </si>
  <si>
    <t>R 3</t>
  </si>
  <si>
    <t>R 4</t>
  </si>
  <si>
    <t>G 9</t>
  </si>
  <si>
    <t>G 10</t>
  </si>
  <si>
    <t xml:space="preserve">Interrupción de labores por eventos fortuitos </t>
  </si>
  <si>
    <t>proveedores que incumplen en la entrega de bienes y servicios</t>
  </si>
  <si>
    <t xml:space="preserve">Falta de servicios básicos </t>
  </si>
  <si>
    <t xml:space="preserve">Interrucción por tiempo prolongado de los servicios  </t>
  </si>
  <si>
    <t>No contar con luz, agua, internet, teléfono</t>
  </si>
  <si>
    <t>No poder realizar los procesos correspondientes</t>
  </si>
  <si>
    <t>Exceso de demandas del servicio del usuario externo que superan la capacidad instalada</t>
  </si>
  <si>
    <t xml:space="preserve">Solicitud e servcios no programados </t>
  </si>
  <si>
    <t>Mayor demanda de servicios a lo programado anualmente</t>
  </si>
  <si>
    <t xml:space="preserve">No poder brindar los servcios solicitados </t>
  </si>
  <si>
    <t xml:space="preserve">Nuevas Prioridades </t>
  </si>
  <si>
    <t>cambio de administracion</t>
  </si>
  <si>
    <t>No cumplimiento de metas y objetivos establecidos.</t>
  </si>
  <si>
    <t>Cambios de la política en curso que afecten al departamento de laboratorios</t>
  </si>
  <si>
    <t>Incompatibilidad de los objetivos del nivel jerárquico con las competencias de los laboratorios</t>
  </si>
  <si>
    <t xml:space="preserve">Planificación estrategica </t>
  </si>
  <si>
    <t>No estar ajustada al plan estrategico Institucional y al  POI</t>
  </si>
  <si>
    <t>Situacion financiera desfavorable para la ejecución de actividades</t>
  </si>
  <si>
    <t>Infraestructura no acorde a la necesidad del servicio</t>
  </si>
  <si>
    <t>No se brinda el servicio solicitado</t>
  </si>
  <si>
    <t>La calidad del servicio no es suficiente, material contaminado</t>
  </si>
  <si>
    <t>La compra de un equipo no adecuado</t>
  </si>
  <si>
    <t>Exceso de demandas del servicio del usuario interno que superan la capacidad instalada</t>
  </si>
  <si>
    <t xml:space="preserve">Incapacidad de ejecutar las actividades por parte del personal </t>
  </si>
  <si>
    <t>Fuga o traslado de personal, falta de capacitación, contratación de personal no idóneo, ausentismo, carencia de sustitutos de personal, falta de reposición de plazas vacantes</t>
  </si>
  <si>
    <t>Riesgo de Seguridad Laboral</t>
  </si>
  <si>
    <t>Daños a la integridad física del personal</t>
  </si>
  <si>
    <t xml:space="preserve">Accidentes y o enfermedad laborales </t>
  </si>
  <si>
    <t>Posibilidad de lesiones y enfermedades debido a accidentes de trabajo y actos inseguros que pueden afectar la salud física o también a eventos en el desarrollo de las actividades</t>
  </si>
  <si>
    <t>Desarrollo de alergias, intoxicaciones y enfermedades carcinogénicas y teratogénicas asociadas a la labores del personal</t>
  </si>
  <si>
    <t xml:space="preserve">Ética - Valores </t>
  </si>
  <si>
    <t>Reducción de la integridad y mal uso de los bienes públicos</t>
  </si>
  <si>
    <t>Pérdida de la confianza del usuario en los servicios brindados</t>
  </si>
  <si>
    <t>Trato desigual a los funcionarios del departamento de laboratorios</t>
  </si>
  <si>
    <t>Dirección y Liderazgo</t>
  </si>
  <si>
    <t xml:space="preserve">Reducción de la comunicación asertiva entre dependencias y funcionarios </t>
  </si>
  <si>
    <t>Falta de claridad en las directrices, ausencia de documentos que validen una directriz, utilización de medio no oficiales para realizar las comunicaciones, no hay comunicación del todo</t>
  </si>
  <si>
    <t xml:space="preserve">Tecnologías de Información </t>
  </si>
  <si>
    <t>Pérdida o limitación del acceso, manejo, disponibilidad y almacenamiento de la información de los laboratorios</t>
  </si>
  <si>
    <t>Causas: Falta de bases de datos, sistema informáticos o tecnologías desactualizadas o en mal estado</t>
  </si>
  <si>
    <t xml:space="preserve">ajustar las lineas estrategicas a  las politicas del sector  </t>
  </si>
  <si>
    <t>bajo</t>
  </si>
  <si>
    <t>Se logra conforma el Equipo de seguimiento y evaluación de las actividades de investigación (ESEAI)</t>
  </si>
  <si>
    <t>Diseño del procedimiento y las acciones a seguir para ejecutar dicha actividad.</t>
  </si>
  <si>
    <t>Monitorear</t>
  </si>
  <si>
    <t xml:space="preserve">Control Excelente </t>
  </si>
  <si>
    <t xml:space="preserve">Estructura de Riesgos </t>
  </si>
  <si>
    <t>Insatisfacción y acciones legales y/o de otra índole contra el INTA por inconformidad del usuario de los servicios del INTA.</t>
  </si>
  <si>
    <t>Inconformidad por parte del cliente externo por la calidad y atenciónrecibida por un servicio o producto brindado por el Instituto.</t>
  </si>
  <si>
    <t>Deterioro de la imagen institucional  yeventuales procesos o acciones legales.</t>
  </si>
  <si>
    <t>Informes de ejecución</t>
  </si>
  <si>
    <t>Incumplimiento de la norma establecida.</t>
  </si>
  <si>
    <t>Impacto para correlacionar las recomendaciones emitidas por la C.S. a la administración con las mejoras implementadas.</t>
  </si>
  <si>
    <t>Aumento de denuncias por parte de los usuarios,  deterioro y falta de posicionamiento de la organización</t>
  </si>
  <si>
    <t>Proceso  de deterioro en la calidad y atención de los servicios y productos que se brindan a los usuarios.</t>
  </si>
  <si>
    <t>Aumento en el número de denuncias presentadas, acciones legales y/o de otra índole contra el INTA por inconformidades de los clientes externos</t>
  </si>
  <si>
    <t>Deterioro de la imagen institucional  y aumento denuncias.</t>
  </si>
  <si>
    <t>Satisfacción del cliente</t>
  </si>
  <si>
    <t>Deterioro en  la calidad y prestación de los servicios que brinda la institución al usuario externo.</t>
  </si>
  <si>
    <t>No implementar la administración las mejoras emitidas mediante recomendación por parte de la C.S.Proceso  de deterioro en la calidad y atención de los servicios y productos que se brindan a los usuarios.</t>
  </si>
  <si>
    <t>Deterioro de la imagen institucional  y falta de credibilidad en la responsabilidad social que se tiene como ente público.</t>
  </si>
  <si>
    <t>Incumplimiento de los plazos establecidos para la atención de las denuncias recibidas de los clientes</t>
  </si>
  <si>
    <t>Proceso legal e incumplimiento de la norma establecida.</t>
  </si>
  <si>
    <t>Personal no capacitado</t>
  </si>
  <si>
    <t>Deficiente servicio al cliente.</t>
  </si>
  <si>
    <t>Personal no capacitado e idóneo para la adecuada atención del cliente.</t>
  </si>
  <si>
    <t>Aumento del número de inconformidades y afectación de la imagen institucional .</t>
  </si>
  <si>
    <t>Deterioro de la imagen institucional  y acciones legales.</t>
  </si>
  <si>
    <t>Informe a Junta Directiva</t>
  </si>
  <si>
    <t>No se atienden en tiempo y forma, las recomendaciones de la contraloría de servicios</t>
  </si>
  <si>
    <t>Riesgos de Información</t>
  </si>
  <si>
    <t>No contar con el Registro digital y físico de las inconformidades según lo establece lo normativa.</t>
  </si>
  <si>
    <t>Cumplimiento de la normativa existente</t>
  </si>
  <si>
    <t>No contar con respaldos físicos y digitales sobre el numero de incidencias registradas ante la contraloría</t>
  </si>
  <si>
    <t xml:space="preserve">Perdida de información de las inconformidades </t>
  </si>
  <si>
    <t>Acceso a la información</t>
  </si>
  <si>
    <t>Perdida de información de las inconformidades registradas.</t>
  </si>
  <si>
    <t>soporte y almacenamiento del sistema de inconformidades por parte de una contratación externa.</t>
  </si>
  <si>
    <t>Perdida de la contratación</t>
  </si>
  <si>
    <t>32</t>
  </si>
  <si>
    <t>23</t>
  </si>
  <si>
    <t>12</t>
  </si>
  <si>
    <t>13</t>
  </si>
  <si>
    <t>33</t>
  </si>
  <si>
    <t>Emisión e implementación  de recomendaciones a la administración activa para la corrección de la causa que generó la inconformidad del cliente                                   Respuestas oportunas  que se brindan al cliente externo y en la mejora continua de los procesos institucionales, cuestionario.</t>
  </si>
  <si>
    <t xml:space="preserve"> Informe general del estatus de las inconformidades,  cumplimiento, implementación y seguimiento a las recomendaciones brindadas por la C.S a la Administración.</t>
  </si>
  <si>
    <t>Seguimiento de los plazos de respuesta por parte de la administración activa</t>
  </si>
  <si>
    <t>Deficiente servicio al cliente.Control?</t>
  </si>
  <si>
    <t>Emisión de recomendaciones a la administración activa para la corrección de la causa que generó la inconformidad del cliente</t>
  </si>
  <si>
    <t xml:space="preserve">Informe general del estatus de las inconformidades, el grado de cumplimiento y seguir de las recomendaciones por parte de la administracion Activa.                       </t>
  </si>
  <si>
    <t>No contar con el registro digital y fisico de las inconformidades según lo establece la normativa.</t>
  </si>
  <si>
    <t>Términos técnicos de la informa registrada en la C.S</t>
  </si>
  <si>
    <t>CS1</t>
  </si>
  <si>
    <t>CS2</t>
  </si>
  <si>
    <t>CS3</t>
  </si>
  <si>
    <t>CS4</t>
  </si>
  <si>
    <t>CS5</t>
  </si>
  <si>
    <t>CS6</t>
  </si>
  <si>
    <t>CS7</t>
  </si>
  <si>
    <t>CS8</t>
  </si>
  <si>
    <t>CS9</t>
  </si>
  <si>
    <t>CS10</t>
  </si>
  <si>
    <t>DL1</t>
  </si>
  <si>
    <t>DL2</t>
  </si>
  <si>
    <t>DL3</t>
  </si>
  <si>
    <t>DL4</t>
  </si>
  <si>
    <t>DL5</t>
  </si>
  <si>
    <t>DL6</t>
  </si>
  <si>
    <t>DL7</t>
  </si>
  <si>
    <t>DL8</t>
  </si>
  <si>
    <t>DL9</t>
  </si>
  <si>
    <t>DL10</t>
  </si>
  <si>
    <t>DL11</t>
  </si>
  <si>
    <t>DL12</t>
  </si>
  <si>
    <t>DL13</t>
  </si>
  <si>
    <t>DL14</t>
  </si>
  <si>
    <t>DL15</t>
  </si>
  <si>
    <t>DL16</t>
  </si>
  <si>
    <t>DL17</t>
  </si>
  <si>
    <t>DL18</t>
  </si>
  <si>
    <t>DL19</t>
  </si>
  <si>
    <t>DL20</t>
  </si>
  <si>
    <t>DL21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</si>
</sst>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49" x14ac:knownFonts="1">
    <font>
      <sz val="11"/>
      <color theme="1"/>
      <name val="Calibri"/>
      <family val="2"/>
      <scheme val="minor"/>
    </font>
    <font>
      <b/>
      <sz val="10"/>
      <color indexed="9"/>
      <name val="Arial"/>
      <family val="2"/>
    </font>
    <font>
      <sz val="10"/>
      <color theme="0"/>
      <name val="Calibri"/>
      <family val="2"/>
      <scheme val="minor"/>
    </font>
    <font>
      <sz val="10"/>
      <name val="Calibri"/>
      <family val="2"/>
      <scheme val="minor"/>
    </font>
    <font>
      <sz val="10"/>
      <color rgb="FF000000"/>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b/>
      <sz val="8"/>
      <color indexed="9"/>
      <name val="Arial"/>
      <family val="2"/>
    </font>
    <font>
      <sz val="10"/>
      <color indexed="9"/>
      <name val="Arial"/>
      <family val="2"/>
    </font>
    <font>
      <b/>
      <sz val="9"/>
      <color theme="0"/>
      <name val="Arial"/>
      <family val="2"/>
    </font>
    <font>
      <b/>
      <sz val="9"/>
      <color rgb="FF000000"/>
      <name val="Tahoma"/>
      <family val="2"/>
    </font>
    <font>
      <b/>
      <sz val="10"/>
      <name val="Calibri"/>
      <family val="2"/>
      <scheme val="minor"/>
    </font>
    <font>
      <b/>
      <sz val="9"/>
      <color rgb="FFFFFFFF"/>
      <name val="Arial"/>
      <family val="2"/>
    </font>
    <font>
      <sz val="11"/>
      <color theme="1"/>
      <name val="Calibri"/>
      <family val="2"/>
      <scheme val="minor"/>
    </font>
    <font>
      <b/>
      <sz val="10"/>
      <color theme="0"/>
      <name val="Arial"/>
      <family val="2"/>
    </font>
    <font>
      <sz val="9"/>
      <color theme="1"/>
      <name val="Arial"/>
      <family val="2"/>
    </font>
    <font>
      <sz val="9"/>
      <name val="Arial"/>
      <family val="2"/>
    </font>
    <font>
      <sz val="10"/>
      <name val="Arial"/>
      <family val="2"/>
    </font>
    <font>
      <sz val="9"/>
      <color theme="0"/>
      <name val="Arial"/>
      <family val="2"/>
    </font>
    <font>
      <sz val="10"/>
      <color theme="1"/>
      <name val="Arial"/>
      <family val="2"/>
    </font>
    <font>
      <b/>
      <sz val="9"/>
      <color theme="1"/>
      <name val="Arial"/>
      <family val="2"/>
    </font>
    <font>
      <sz val="9"/>
      <color rgb="FFFF0000"/>
      <name val="Arial"/>
      <family val="2"/>
    </font>
    <font>
      <b/>
      <sz val="9"/>
      <name val="Arial"/>
      <family val="2"/>
    </font>
    <font>
      <b/>
      <sz val="8"/>
      <color theme="0"/>
      <name val="Arial"/>
      <family val="2"/>
    </font>
    <font>
      <sz val="8"/>
      <name val="Arial"/>
      <family val="2"/>
    </font>
    <font>
      <sz val="10"/>
      <name val="Calibri Light"/>
      <family val="2"/>
    </font>
    <font>
      <b/>
      <sz val="11"/>
      <color theme="1"/>
      <name val="Calibri"/>
      <family val="2"/>
      <scheme val="minor"/>
    </font>
    <font>
      <b/>
      <sz val="10"/>
      <name val="Arial"/>
      <family val="2"/>
    </font>
    <font>
      <b/>
      <sz val="10"/>
      <color rgb="FFFFFFFF"/>
      <name val="Arial"/>
      <family val="2"/>
    </font>
    <font>
      <b/>
      <sz val="8"/>
      <color rgb="FFFFFFFF"/>
      <name val="Arial"/>
      <family val="2"/>
    </font>
    <font>
      <sz val="10"/>
      <color rgb="FFFFFFFF"/>
      <name val="Arial"/>
      <family val="2"/>
    </font>
    <font>
      <sz val="9"/>
      <color rgb="FFFFFFFF"/>
      <name val="Arial"/>
      <family val="2"/>
    </font>
    <font>
      <sz val="9"/>
      <name val="Calibri"/>
      <family val="2"/>
    </font>
    <font>
      <sz val="9"/>
      <color rgb="FF000000"/>
      <name val="Arial"/>
      <family val="2"/>
    </font>
    <font>
      <sz val="9"/>
      <color rgb="FF44546A"/>
      <name val="Arial"/>
      <family val="2"/>
    </font>
    <font>
      <b/>
      <sz val="8"/>
      <color rgb="FF000000"/>
      <name val="Tahoma"/>
      <family val="2"/>
    </font>
    <font>
      <sz val="8"/>
      <color rgb="FF000000"/>
      <name val="Tahoma"/>
      <family val="2"/>
    </font>
    <font>
      <sz val="9"/>
      <color rgb="FF000000"/>
      <name val="Tahoma"/>
      <family val="2"/>
    </font>
    <font>
      <sz val="10"/>
      <color rgb="FF222A35"/>
      <name val="Arial Narrow"/>
      <family val="2"/>
    </font>
    <font>
      <sz val="10"/>
      <color rgb="FF000000"/>
      <name val="Arial"/>
      <family val="2"/>
    </font>
    <font>
      <sz val="11"/>
      <name val="Arial"/>
      <family val="2"/>
    </font>
    <font>
      <sz val="11"/>
      <name val="Calibri"/>
      <family val="2"/>
      <scheme val="minor"/>
    </font>
    <font>
      <sz val="10"/>
      <name val="Calibri"/>
      <family val="2"/>
    </font>
    <font>
      <sz val="10"/>
      <color rgb="FF000000"/>
      <name val="Calibri"/>
      <family val="2"/>
    </font>
    <font>
      <sz val="10"/>
      <color theme="1"/>
      <name val="Calibri"/>
      <family val="2"/>
      <scheme val="minor"/>
    </font>
    <font>
      <sz val="10"/>
      <color theme="0"/>
      <name val="Arial"/>
      <family val="2"/>
    </font>
    <font>
      <sz val="9"/>
      <color theme="1"/>
      <name val="Calibri"/>
      <family val="2"/>
      <scheme val="minor"/>
    </font>
  </fonts>
  <fills count="15">
    <fill>
      <patternFill patternType="none"/>
    </fill>
    <fill>
      <patternFill patternType="gray125"/>
    </fill>
    <fill>
      <patternFill patternType="solid">
        <fgColor theme="4" tint="-0.249977111117893"/>
        <bgColor indexed="64"/>
      </patternFill>
    </fill>
    <fill>
      <patternFill patternType="solid">
        <fgColor rgb="FF0000FF"/>
        <bgColor indexed="64"/>
      </patternFill>
    </fill>
    <fill>
      <patternFill patternType="solid">
        <fgColor theme="0"/>
        <bgColor indexed="64"/>
      </patternFill>
    </fill>
    <fill>
      <patternFill patternType="solid">
        <fgColor rgb="FF0070C0"/>
        <bgColor indexed="64"/>
      </patternFill>
    </fill>
    <fill>
      <patternFill patternType="solid">
        <fgColor rgb="FF0000FF"/>
        <bgColor rgb="FF000000"/>
      </patternFill>
    </fill>
    <fill>
      <patternFill patternType="solid">
        <fgColor rgb="FFFFFFFF"/>
        <bgColor rgb="FF000000"/>
      </patternFill>
    </fill>
    <fill>
      <patternFill patternType="solid">
        <fgColor theme="9" tint="0.79998168889431442"/>
        <bgColor indexed="64"/>
      </patternFill>
    </fill>
    <fill>
      <patternFill patternType="solid">
        <fgColor rgb="FF2F75B5"/>
        <bgColor rgb="FF000000"/>
      </patternFill>
    </fill>
    <fill>
      <patternFill patternType="solid">
        <fgColor rgb="FF0070C0"/>
        <bgColor rgb="FF000000"/>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00B050"/>
        <bgColor indexed="64"/>
      </patternFill>
    </fill>
    <fill>
      <patternFill patternType="solid">
        <fgColor rgb="FFFCE4D6"/>
        <bgColor rgb="FF000000"/>
      </patternFill>
    </fill>
  </fills>
  <borders count="4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44" fontId="15" fillId="0" borderId="0" applyFont="0" applyFill="0" applyBorder="0" applyAlignment="0" applyProtection="0"/>
  </cellStyleXfs>
  <cellXfs count="548">
    <xf numFmtId="0" fontId="0" fillId="0" borderId="0" xfId="0"/>
    <xf numFmtId="0" fontId="2" fillId="3" borderId="3" xfId="0" applyFont="1" applyFill="1" applyBorder="1" applyAlignment="1" applyProtection="1">
      <alignment wrapText="1"/>
      <protection locked="0"/>
    </xf>
    <xf numFmtId="0" fontId="3" fillId="0" borderId="3" xfId="0" applyFont="1" applyBorder="1" applyAlignment="1" applyProtection="1">
      <alignment vertical="center"/>
    </xf>
    <xf numFmtId="0" fontId="3" fillId="0" borderId="3" xfId="0" applyFont="1" applyBorder="1" applyAlignment="1" applyProtection="1">
      <alignment horizontal="center" vertical="center"/>
    </xf>
    <xf numFmtId="0" fontId="3" fillId="0" borderId="0" xfId="0" applyFont="1" applyAlignment="1" applyProtection="1">
      <protection locked="0"/>
    </xf>
    <xf numFmtId="0" fontId="3" fillId="0" borderId="3" xfId="0" applyFont="1" applyBorder="1" applyAlignment="1" applyProtection="1">
      <alignment vertical="center" wrapText="1"/>
    </xf>
    <xf numFmtId="0" fontId="3" fillId="0" borderId="3" xfId="0" applyFont="1" applyFill="1" applyBorder="1" applyAlignment="1" applyProtection="1">
      <alignment horizontal="center" vertical="center"/>
    </xf>
    <xf numFmtId="0" fontId="3" fillId="0" borderId="3" xfId="0" applyFont="1" applyBorder="1" applyAlignment="1" applyProtection="1">
      <alignment horizontal="center" vertical="center" wrapText="1"/>
      <protection locked="0"/>
    </xf>
    <xf numFmtId="0" fontId="3" fillId="4" borderId="0" xfId="0" applyFont="1" applyFill="1"/>
    <xf numFmtId="0" fontId="2" fillId="3" borderId="3"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xf>
    <xf numFmtId="0" fontId="3" fillId="0" borderId="4" xfId="0" applyFont="1" applyBorder="1" applyAlignment="1" applyProtection="1">
      <alignment horizontal="center" vertical="center"/>
    </xf>
    <xf numFmtId="0" fontId="2" fillId="3" borderId="4" xfId="0" applyFont="1" applyFill="1" applyBorder="1" applyAlignment="1" applyProtection="1">
      <alignment wrapText="1"/>
      <protection locked="0"/>
    </xf>
    <xf numFmtId="0" fontId="2" fillId="3" borderId="5" xfId="0" applyFont="1" applyFill="1" applyBorder="1" applyAlignment="1" applyProtection="1">
      <alignment vertical="center" wrapText="1"/>
      <protection locked="0"/>
    </xf>
    <xf numFmtId="0" fontId="3" fillId="0" borderId="3" xfId="0" applyFont="1" applyBorder="1" applyAlignment="1">
      <alignment vertical="center" wrapText="1"/>
    </xf>
    <xf numFmtId="0" fontId="4" fillId="0" borderId="3" xfId="0" applyFont="1" applyBorder="1" applyAlignment="1">
      <alignment vertical="center" wrapText="1"/>
    </xf>
    <xf numFmtId="0" fontId="3" fillId="0" borderId="3" xfId="0" applyFont="1" applyBorder="1" applyAlignment="1" applyProtection="1">
      <alignment horizontal="center" vertical="center" wrapText="1"/>
    </xf>
    <xf numFmtId="0" fontId="3" fillId="0" borderId="3" xfId="0" applyFont="1" applyBorder="1"/>
    <xf numFmtId="0" fontId="2" fillId="3" borderId="3" xfId="0" applyFont="1" applyFill="1" applyBorder="1" applyAlignment="1" applyProtection="1">
      <alignment horizontal="center" vertical="center" wrapText="1"/>
    </xf>
    <xf numFmtId="0" fontId="2" fillId="3" borderId="3" xfId="0" applyFont="1" applyFill="1" applyBorder="1"/>
    <xf numFmtId="0" fontId="2" fillId="3" borderId="5" xfId="0" applyFont="1" applyFill="1" applyBorder="1" applyAlignment="1" applyProtection="1">
      <alignment wrapText="1"/>
      <protection locked="0"/>
    </xf>
    <xf numFmtId="0" fontId="11" fillId="3" borderId="7" xfId="0" applyFont="1" applyFill="1" applyBorder="1" applyAlignment="1">
      <alignment wrapText="1"/>
    </xf>
    <xf numFmtId="0" fontId="3" fillId="3" borderId="3" xfId="0" applyFont="1" applyFill="1" applyBorder="1" applyAlignment="1" applyProtection="1">
      <alignment horizontal="center" vertical="center" wrapText="1"/>
    </xf>
    <xf numFmtId="0" fontId="2" fillId="3" borderId="8" xfId="0" applyFont="1" applyFill="1" applyBorder="1" applyAlignment="1">
      <alignment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3" borderId="3" xfId="0" applyFont="1" applyFill="1" applyBorder="1"/>
    <xf numFmtId="0" fontId="3" fillId="0" borderId="4" xfId="0" applyFont="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vertical="center"/>
    </xf>
    <xf numFmtId="0" fontId="13" fillId="0" borderId="3" xfId="0" applyFont="1" applyFill="1" applyBorder="1" applyAlignment="1" applyProtection="1">
      <alignment horizontal="center"/>
    </xf>
    <xf numFmtId="0" fontId="3" fillId="0" borderId="3" xfId="0" applyFont="1" applyFill="1" applyBorder="1"/>
    <xf numFmtId="0" fontId="3" fillId="0" borderId="3" xfId="0" applyFont="1" applyFill="1" applyBorder="1" applyAlignment="1" applyProtection="1">
      <alignment horizontal="left" vertical="top" wrapText="1"/>
    </xf>
    <xf numFmtId="0" fontId="3" fillId="0" borderId="3" xfId="0" applyFont="1" applyFill="1" applyBorder="1" applyAlignment="1">
      <alignment vertical="top" wrapText="1"/>
    </xf>
    <xf numFmtId="0" fontId="14" fillId="6" borderId="3" xfId="0" applyFont="1" applyFill="1" applyBorder="1" applyAlignment="1" applyProtection="1">
      <alignment wrapText="1"/>
      <protection locked="0"/>
    </xf>
    <xf numFmtId="0" fontId="3" fillId="0" borderId="3" xfId="0" applyFont="1" applyFill="1" applyBorder="1" applyAlignment="1">
      <alignment horizontal="left" vertical="center" wrapText="1"/>
    </xf>
    <xf numFmtId="0" fontId="3" fillId="0" borderId="3" xfId="0" applyFont="1" applyFill="1" applyBorder="1" applyAlignment="1" applyProtection="1">
      <alignment vertical="center" wrapText="1"/>
    </xf>
    <xf numFmtId="0" fontId="3" fillId="0" borderId="3" xfId="0" applyFont="1" applyFill="1" applyBorder="1" applyAlignment="1" applyProtection="1">
      <alignment horizontal="left" vertical="center" wrapText="1"/>
    </xf>
    <xf numFmtId="0" fontId="13" fillId="0" borderId="3" xfId="0" applyFont="1" applyBorder="1" applyAlignment="1" applyProtection="1">
      <alignment horizontal="center" vertical="center"/>
    </xf>
    <xf numFmtId="0" fontId="16" fillId="3" borderId="15" xfId="0" applyFont="1" applyFill="1" applyBorder="1" applyAlignment="1" applyProtection="1">
      <alignment vertical="center" wrapText="1"/>
    </xf>
    <xf numFmtId="0" fontId="17" fillId="0" borderId="3" xfId="0" applyFont="1" applyFill="1" applyBorder="1" applyAlignment="1">
      <alignment horizontal="left" vertical="center" wrapText="1"/>
    </xf>
    <xf numFmtId="0" fontId="18" fillId="0" borderId="3" xfId="0" applyFont="1" applyFill="1" applyBorder="1" applyAlignment="1">
      <alignment vertical="center" wrapText="1"/>
    </xf>
    <xf numFmtId="0" fontId="17" fillId="0" borderId="3" xfId="0" applyFont="1" applyFill="1" applyBorder="1" applyAlignment="1">
      <alignment vertical="center" wrapText="1"/>
    </xf>
    <xf numFmtId="0" fontId="18" fillId="4" borderId="3" xfId="0" applyFont="1" applyFill="1" applyBorder="1" applyAlignment="1">
      <alignment vertical="center" wrapText="1"/>
    </xf>
    <xf numFmtId="0" fontId="18" fillId="0" borderId="3" xfId="0" applyFont="1" applyBorder="1" applyAlignment="1">
      <alignment horizontal="left" vertical="center" wrapText="1"/>
    </xf>
    <xf numFmtId="0" fontId="18" fillId="4" borderId="3" xfId="0" applyFont="1" applyFill="1" applyBorder="1" applyAlignment="1" applyProtection="1">
      <alignment horizontal="left" vertical="center" wrapText="1"/>
      <protection locked="0"/>
    </xf>
    <xf numFmtId="0" fontId="19" fillId="0" borderId="3" xfId="0" applyFont="1" applyBorder="1" applyAlignment="1">
      <alignment vertical="center" wrapText="1"/>
    </xf>
    <xf numFmtId="0" fontId="18" fillId="0" borderId="3" xfId="0" applyFont="1" applyFill="1" applyBorder="1" applyAlignment="1">
      <alignment horizontal="left" vertical="center" wrapText="1"/>
    </xf>
    <xf numFmtId="0" fontId="18" fillId="7" borderId="3" xfId="0" applyFont="1" applyFill="1" applyBorder="1" applyAlignment="1" applyProtection="1">
      <alignment vertical="center" wrapText="1"/>
      <protection locked="0"/>
    </xf>
    <xf numFmtId="0" fontId="19" fillId="0" borderId="3" xfId="0" applyFont="1" applyFill="1" applyBorder="1" applyAlignment="1">
      <alignment horizontal="left" vertical="center" wrapText="1"/>
    </xf>
    <xf numFmtId="0" fontId="3" fillId="3" borderId="4" xfId="0" applyFont="1" applyFill="1" applyBorder="1" applyAlignment="1" applyProtection="1">
      <alignment horizontal="center" vertical="center"/>
    </xf>
    <xf numFmtId="0" fontId="3" fillId="3" borderId="3" xfId="0" applyFont="1" applyFill="1" applyBorder="1" applyAlignment="1">
      <alignment vertical="center" wrapText="1"/>
    </xf>
    <xf numFmtId="0" fontId="3" fillId="3" borderId="3" xfId="0" applyFont="1" applyFill="1" applyBorder="1" applyAlignment="1" applyProtection="1">
      <alignment vertical="center"/>
    </xf>
    <xf numFmtId="0" fontId="11" fillId="3" borderId="15"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20" fillId="3" borderId="3" xfId="0" applyFont="1" applyFill="1" applyBorder="1" applyAlignment="1"/>
    <xf numFmtId="0" fontId="20" fillId="3" borderId="17" xfId="0" applyFont="1" applyFill="1" applyBorder="1" applyAlignment="1"/>
    <xf numFmtId="0" fontId="16" fillId="3" borderId="1" xfId="0" applyFont="1" applyFill="1" applyBorder="1"/>
    <xf numFmtId="0" fontId="0" fillId="3" borderId="0" xfId="0" applyFill="1" applyBorder="1"/>
    <xf numFmtId="0" fontId="0" fillId="3" borderId="2" xfId="0" applyFill="1" applyBorder="1"/>
    <xf numFmtId="0" fontId="21" fillId="4" borderId="15" xfId="0" applyFont="1" applyFill="1" applyBorder="1" applyAlignment="1">
      <alignment wrapText="1"/>
    </xf>
    <xf numFmtId="0" fontId="22" fillId="0" borderId="3" xfId="0" applyFont="1" applyFill="1" applyBorder="1" applyAlignment="1" applyProtection="1">
      <alignment horizontal="center" vertical="center"/>
    </xf>
    <xf numFmtId="0" fontId="17" fillId="0" borderId="3"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xf>
    <xf numFmtId="0" fontId="17" fillId="0" borderId="3" xfId="0" applyFont="1" applyBorder="1"/>
    <xf numFmtId="0" fontId="17" fillId="0" borderId="17" xfId="0" applyFont="1" applyBorder="1" applyAlignment="1" applyProtection="1">
      <alignment horizontal="center" vertical="center" wrapText="1"/>
    </xf>
    <xf numFmtId="0" fontId="21" fillId="0" borderId="3" xfId="0" applyFont="1" applyBorder="1" applyAlignment="1" applyProtection="1">
      <alignment vertical="center" wrapText="1"/>
      <protection locked="0"/>
    </xf>
    <xf numFmtId="0" fontId="21" fillId="0" borderId="3" xfId="0" applyFont="1" applyBorder="1" applyAlignment="1">
      <alignment vertical="center" wrapText="1"/>
    </xf>
    <xf numFmtId="0" fontId="17" fillId="4" borderId="3" xfId="0" applyFont="1" applyFill="1" applyBorder="1" applyAlignment="1" applyProtection="1">
      <alignment horizontal="center" vertical="center" wrapText="1"/>
    </xf>
    <xf numFmtId="0" fontId="17" fillId="0" borderId="15" xfId="0" applyFont="1" applyBorder="1" applyAlignment="1" applyProtection="1">
      <alignment vertical="center" wrapText="1"/>
    </xf>
    <xf numFmtId="0" fontId="16" fillId="3" borderId="15"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center"/>
    </xf>
    <xf numFmtId="0" fontId="0" fillId="3" borderId="0" xfId="0" applyFill="1" applyAlignment="1" applyProtection="1">
      <protection locked="0"/>
    </xf>
    <xf numFmtId="0" fontId="18" fillId="3" borderId="3"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xf>
    <xf numFmtId="0" fontId="18" fillId="3" borderId="3" xfId="0" applyFont="1" applyFill="1" applyBorder="1"/>
    <xf numFmtId="0" fontId="18" fillId="3" borderId="5" xfId="0" applyFont="1" applyFill="1" applyBorder="1"/>
    <xf numFmtId="0" fontId="18" fillId="3" borderId="17" xfId="0" applyFont="1" applyFill="1" applyBorder="1" applyAlignment="1" applyProtection="1">
      <alignment horizontal="center" vertical="center" wrapText="1"/>
    </xf>
    <xf numFmtId="0" fontId="21" fillId="4" borderId="0" xfId="0" applyFont="1" applyFill="1" applyAlignment="1">
      <alignment vertical="center" wrapText="1"/>
    </xf>
    <xf numFmtId="44" fontId="22" fillId="0" borderId="3" xfId="1" applyFont="1" applyBorder="1" applyAlignment="1" applyProtection="1">
      <alignment horizontal="center" vertical="center"/>
    </xf>
    <xf numFmtId="0" fontId="21" fillId="0" borderId="0" xfId="0" applyFont="1" applyAlignment="1">
      <alignment vertical="center" wrapText="1"/>
    </xf>
    <xf numFmtId="0" fontId="17" fillId="0" borderId="3" xfId="0" applyFont="1" applyBorder="1" applyAlignment="1">
      <alignment vertical="center"/>
    </xf>
    <xf numFmtId="0" fontId="21" fillId="0" borderId="5" xfId="0" applyFont="1" applyBorder="1" applyAlignment="1" applyProtection="1">
      <alignment vertical="center" wrapText="1"/>
      <protection locked="0"/>
    </xf>
    <xf numFmtId="0" fontId="21" fillId="4" borderId="6" xfId="0" applyFont="1" applyFill="1" applyBorder="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17" fillId="0" borderId="3" xfId="0" applyFont="1" applyBorder="1" applyAlignment="1" applyProtection="1">
      <alignment vertical="center" wrapText="1"/>
    </xf>
    <xf numFmtId="0" fontId="1" fillId="5" borderId="23" xfId="0" applyFont="1" applyFill="1" applyBorder="1" applyAlignment="1">
      <alignment horizontal="center" vertical="center" wrapText="1"/>
    </xf>
    <xf numFmtId="0" fontId="25" fillId="3" borderId="3" xfId="0" applyFont="1" applyFill="1" applyBorder="1" applyAlignment="1">
      <alignment horizontal="center" wrapText="1"/>
    </xf>
    <xf numFmtId="0" fontId="19" fillId="0" borderId="3"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19" fillId="4" borderId="3" xfId="0" applyFont="1"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8" borderId="3" xfId="0"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26" fillId="0" borderId="9" xfId="0" applyFont="1" applyBorder="1" applyAlignment="1" applyProtection="1">
      <alignment horizontal="center" vertical="center" wrapText="1"/>
    </xf>
    <xf numFmtId="0" fontId="19" fillId="0" borderId="3" xfId="0" applyFont="1" applyBorder="1" applyAlignment="1">
      <alignment wrapText="1"/>
    </xf>
    <xf numFmtId="0" fontId="19" fillId="8" borderId="6" xfId="0" applyFont="1" applyFill="1" applyBorder="1" applyAlignment="1" applyProtection="1">
      <alignment horizontal="center" vertical="center" wrapText="1"/>
      <protection locked="0"/>
    </xf>
    <xf numFmtId="0" fontId="19" fillId="0" borderId="3" xfId="0" applyFont="1" applyBorder="1" applyAlignment="1">
      <alignment horizontal="center" wrapText="1"/>
    </xf>
    <xf numFmtId="0" fontId="0" fillId="3" borderId="0" xfId="0" applyFill="1"/>
    <xf numFmtId="0" fontId="0" fillId="3" borderId="6" xfId="0" applyFill="1" applyBorder="1" applyAlignment="1" applyProtection="1">
      <alignment horizontal="center" vertical="center" wrapText="1"/>
    </xf>
    <xf numFmtId="0" fontId="0" fillId="3" borderId="6" xfId="0"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protection locked="0"/>
    </xf>
    <xf numFmtId="0" fontId="19" fillId="3" borderId="6"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18" fillId="0" borderId="3" xfId="0" applyFont="1" applyFill="1" applyBorder="1" applyAlignment="1"/>
    <xf numFmtId="0" fontId="24" fillId="0" borderId="3" xfId="0" applyFont="1" applyFill="1" applyBorder="1" applyAlignment="1">
      <alignment wrapText="1"/>
    </xf>
    <xf numFmtId="0" fontId="18" fillId="0" borderId="9" xfId="0" applyFont="1" applyFill="1" applyBorder="1" applyAlignment="1">
      <alignment horizontal="center"/>
    </xf>
    <xf numFmtId="0" fontId="18" fillId="0" borderId="9" xfId="0" applyFont="1" applyFill="1" applyBorder="1" applyAlignment="1"/>
    <xf numFmtId="0" fontId="0" fillId="0" borderId="3" xfId="0" applyBorder="1"/>
    <xf numFmtId="0" fontId="0" fillId="0" borderId="3" xfId="0" applyBorder="1" applyAlignment="1">
      <alignment horizontal="center"/>
    </xf>
    <xf numFmtId="0" fontId="17" fillId="0" borderId="9" xfId="0" applyFont="1" applyFill="1" applyBorder="1" applyAlignment="1">
      <alignment vertical="top" wrapText="1"/>
    </xf>
    <xf numFmtId="0" fontId="18" fillId="0" borderId="3" xfId="0" applyFont="1" applyFill="1" applyBorder="1" applyAlignment="1" applyProtection="1">
      <alignment horizontal="left" vertical="top" wrapText="1"/>
      <protection locked="0"/>
    </xf>
    <xf numFmtId="0" fontId="18" fillId="0" borderId="3" xfId="0" applyFont="1" applyFill="1" applyBorder="1" applyAlignment="1">
      <alignment wrapText="1"/>
    </xf>
    <xf numFmtId="0" fontId="18" fillId="0" borderId="3" xfId="0" applyFont="1" applyFill="1" applyBorder="1" applyAlignment="1">
      <alignment vertical="top" wrapText="1"/>
    </xf>
    <xf numFmtId="0" fontId="0" fillId="0" borderId="3" xfId="0" applyBorder="1" applyAlignment="1">
      <alignment vertical="center"/>
    </xf>
    <xf numFmtId="0" fontId="24" fillId="0" borderId="9"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protection locked="0"/>
    </xf>
    <xf numFmtId="0" fontId="18" fillId="0" borderId="3" xfId="0" applyFont="1" applyFill="1" applyBorder="1" applyAlignment="1" applyProtection="1">
      <alignment vertical="center" wrapText="1"/>
      <protection locked="0"/>
    </xf>
    <xf numFmtId="0" fontId="0" fillId="0" borderId="3" xfId="0" applyBorder="1" applyAlignment="1">
      <alignment horizontal="center" vertical="center"/>
    </xf>
    <xf numFmtId="0" fontId="18" fillId="0" borderId="9" xfId="0" applyFont="1" applyFill="1" applyBorder="1" applyAlignment="1">
      <alignment horizontal="center" vertical="top" wrapText="1"/>
    </xf>
    <xf numFmtId="0" fontId="18" fillId="0" borderId="3" xfId="0" applyFont="1" applyFill="1" applyBorder="1" applyAlignment="1">
      <alignment horizontal="center" vertical="top"/>
    </xf>
    <xf numFmtId="0" fontId="0" fillId="0" borderId="3" xfId="0" applyBorder="1" applyAlignment="1">
      <alignment wrapText="1"/>
    </xf>
    <xf numFmtId="0" fontId="0" fillId="0" borderId="9" xfId="0" applyBorder="1"/>
    <xf numFmtId="0" fontId="0" fillId="0" borderId="9" xfId="0" applyBorder="1" applyAlignment="1">
      <alignment wrapText="1"/>
    </xf>
    <xf numFmtId="0" fontId="0" fillId="0" borderId="9" xfId="0" applyBorder="1" applyAlignment="1">
      <alignment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0" fillId="0" borderId="4" xfId="0" applyBorder="1"/>
    <xf numFmtId="0" fontId="17" fillId="0" borderId="9" xfId="0" applyFont="1" applyBorder="1"/>
    <xf numFmtId="0" fontId="17" fillId="0" borderId="9" xfId="0" applyFont="1" applyBorder="1" applyAlignment="1" applyProtection="1">
      <alignment horizontal="center" vertical="center" wrapText="1"/>
    </xf>
    <xf numFmtId="0" fontId="19" fillId="4" borderId="9" xfId="0" applyFont="1" applyFill="1" applyBorder="1" applyAlignment="1" applyProtection="1">
      <alignment horizontal="center" vertical="center" wrapText="1"/>
      <protection locked="0"/>
    </xf>
    <xf numFmtId="0" fontId="0" fillId="8" borderId="9"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xf>
    <xf numFmtId="0" fontId="0" fillId="0" borderId="3" xfId="0" applyBorder="1" applyAlignment="1">
      <alignment horizontal="left" vertical="center"/>
    </xf>
    <xf numFmtId="0" fontId="0" fillId="0" borderId="9" xfId="0" applyBorder="1" applyAlignment="1">
      <alignment horizontal="left" vertical="center"/>
    </xf>
    <xf numFmtId="0" fontId="17" fillId="0" borderId="3" xfId="0" applyFont="1" applyBorder="1" applyAlignment="1" applyProtection="1">
      <alignment horizontal="left" vertical="center" wrapText="1"/>
      <protection locked="0"/>
    </xf>
    <xf numFmtId="0" fontId="17" fillId="0" borderId="3"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8" fillId="0" borderId="9" xfId="0" applyFont="1" applyFill="1" applyBorder="1" applyAlignment="1" applyProtection="1">
      <alignment horizontal="left" vertical="top" wrapText="1"/>
    </xf>
    <xf numFmtId="0" fontId="0" fillId="0" borderId="9" xfId="0" applyBorder="1" applyAlignment="1">
      <alignment vertical="top" wrapText="1"/>
    </xf>
    <xf numFmtId="0" fontId="14" fillId="6" borderId="6" xfId="0" applyFont="1" applyFill="1" applyBorder="1" applyAlignment="1" applyProtection="1">
      <alignment wrapText="1"/>
      <protection locked="0"/>
    </xf>
    <xf numFmtId="0" fontId="21" fillId="0" borderId="9" xfId="0" applyFont="1" applyBorder="1" applyAlignment="1">
      <alignment horizontal="center" vertical="center"/>
    </xf>
    <xf numFmtId="0" fontId="21" fillId="0" borderId="3" xfId="0" applyFont="1" applyBorder="1" applyAlignment="1">
      <alignment horizontal="left" vertical="center" wrapText="1"/>
    </xf>
    <xf numFmtId="0" fontId="21" fillId="0" borderId="3" xfId="0" applyFont="1" applyFill="1" applyBorder="1" applyAlignment="1">
      <alignment horizontal="left" vertical="top" wrapText="1"/>
    </xf>
    <xf numFmtId="0" fontId="19" fillId="0" borderId="3" xfId="0" applyFont="1" applyFill="1" applyBorder="1" applyAlignment="1" applyProtection="1">
      <alignment horizontal="left" vertical="top" wrapText="1"/>
    </xf>
    <xf numFmtId="0" fontId="1" fillId="2" borderId="3" xfId="0" applyFont="1" applyFill="1" applyBorder="1" applyAlignment="1" applyProtection="1">
      <alignment horizontal="center" vertical="center" wrapText="1"/>
      <protection locked="0"/>
    </xf>
    <xf numFmtId="0" fontId="21" fillId="0" borderId="9" xfId="0" applyFont="1" applyBorder="1" applyAlignment="1">
      <alignment horizontal="left" vertical="center" wrapText="1"/>
    </xf>
    <xf numFmtId="0" fontId="21" fillId="0" borderId="9" xfId="0" applyFont="1" applyFill="1" applyBorder="1" applyAlignment="1">
      <alignment horizontal="left" vertical="top" wrapText="1"/>
    </xf>
    <xf numFmtId="0" fontId="19" fillId="0" borderId="9" xfId="0" applyFont="1" applyFill="1" applyBorder="1" applyAlignment="1" applyProtection="1">
      <alignment horizontal="left" vertical="top" wrapText="1"/>
    </xf>
    <xf numFmtId="0" fontId="19" fillId="0" borderId="3" xfId="0" applyFont="1" applyFill="1" applyBorder="1" applyAlignment="1" applyProtection="1">
      <alignment horizontal="left" vertical="center"/>
    </xf>
    <xf numFmtId="0" fontId="21" fillId="0" borderId="3"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left" vertical="center"/>
      <protection locked="0"/>
    </xf>
    <xf numFmtId="0" fontId="29" fillId="0" borderId="3" xfId="0" applyFont="1" applyFill="1" applyBorder="1" applyAlignment="1" applyProtection="1">
      <alignment horizontal="center" vertical="center" wrapText="1"/>
      <protection locked="0"/>
    </xf>
    <xf numFmtId="0" fontId="18" fillId="0" borderId="3" xfId="0" applyFont="1" applyFill="1" applyBorder="1" applyAlignment="1">
      <alignment horizontal="center" vertical="top" wrapText="1"/>
    </xf>
    <xf numFmtId="0" fontId="18" fillId="0" borderId="3" xfId="0" applyFont="1" applyFill="1" applyBorder="1" applyAlignment="1">
      <alignment horizontal="center" vertical="center" wrapText="1"/>
    </xf>
    <xf numFmtId="0" fontId="17" fillId="4" borderId="3" xfId="0" applyFont="1" applyFill="1" applyBorder="1" applyAlignment="1" applyProtection="1">
      <alignment horizontal="left" vertical="top" wrapText="1"/>
      <protection locked="0"/>
    </xf>
    <xf numFmtId="0" fontId="18" fillId="4" borderId="9" xfId="0" applyFont="1" applyFill="1" applyBorder="1" applyAlignment="1">
      <alignment horizontal="left" vertical="top" wrapText="1"/>
    </xf>
    <xf numFmtId="0" fontId="17" fillId="0" borderId="3" xfId="0" applyFont="1" applyBorder="1" applyAlignment="1">
      <alignment horizontal="left" vertical="top"/>
    </xf>
    <xf numFmtId="0" fontId="18" fillId="0" borderId="3" xfId="0" applyFont="1" applyFill="1" applyBorder="1" applyAlignment="1" applyProtection="1">
      <alignment horizontal="left" vertical="top"/>
      <protection locked="0"/>
    </xf>
    <xf numFmtId="0" fontId="19" fillId="4" borderId="3" xfId="0" applyFont="1" applyFill="1" applyBorder="1" applyAlignment="1" applyProtection="1">
      <alignment horizontal="justify" vertical="top" wrapText="1"/>
    </xf>
    <xf numFmtId="0" fontId="19" fillId="0" borderId="3" xfId="0" applyFont="1" applyFill="1" applyBorder="1" applyAlignment="1" applyProtection="1">
      <alignment horizontal="justify" vertical="top" wrapText="1"/>
    </xf>
    <xf numFmtId="0" fontId="0" fillId="0" borderId="3" xfId="0" applyBorder="1" applyAlignment="1">
      <alignment horizontal="center" vertical="center" wrapText="1"/>
    </xf>
    <xf numFmtId="0" fontId="19" fillId="4" borderId="3" xfId="0" applyFont="1" applyFill="1" applyBorder="1" applyAlignment="1">
      <alignment horizontal="left" vertical="top" wrapText="1"/>
    </xf>
    <xf numFmtId="0" fontId="0" fillId="0" borderId="3" xfId="0" applyBorder="1" applyAlignment="1">
      <alignment vertical="top"/>
    </xf>
    <xf numFmtId="0" fontId="19" fillId="0" borderId="3" xfId="0" applyFont="1" applyFill="1" applyBorder="1" applyAlignment="1" applyProtection="1">
      <alignment horizontal="justify" vertical="top"/>
    </xf>
    <xf numFmtId="0" fontId="21" fillId="0" borderId="3" xfId="0" applyFont="1" applyFill="1" applyBorder="1" applyAlignment="1" applyProtection="1">
      <alignment horizontal="justify" vertical="top" wrapText="1"/>
    </xf>
    <xf numFmtId="0" fontId="21" fillId="0" borderId="0" xfId="0" applyFont="1" applyFill="1" applyAlignment="1">
      <alignment horizontal="center" vertical="top" wrapText="1"/>
    </xf>
    <xf numFmtId="0" fontId="18" fillId="0" borderId="9" xfId="0" applyFont="1" applyFill="1" applyBorder="1" applyAlignment="1">
      <alignment horizontal="center" vertical="center"/>
    </xf>
    <xf numFmtId="0" fontId="19" fillId="4" borderId="3" xfId="0" applyFont="1" applyFill="1" applyBorder="1" applyAlignment="1" applyProtection="1">
      <alignment horizontal="left" vertical="top" wrapText="1"/>
    </xf>
    <xf numFmtId="0" fontId="19" fillId="0" borderId="3" xfId="0" applyFont="1" applyFill="1" applyBorder="1" applyAlignment="1" applyProtection="1">
      <alignment horizontal="left" vertical="center" wrapText="1"/>
    </xf>
    <xf numFmtId="0" fontId="19" fillId="0" borderId="3" xfId="0" applyFont="1" applyFill="1" applyBorder="1" applyAlignment="1" applyProtection="1">
      <alignment horizontal="center" vertical="center" wrapText="1"/>
    </xf>
    <xf numFmtId="0" fontId="19" fillId="0" borderId="3" xfId="0" applyFont="1" applyFill="1" applyBorder="1" applyAlignment="1">
      <alignment horizontal="left" vertical="top" wrapText="1"/>
    </xf>
    <xf numFmtId="0" fontId="19" fillId="0" borderId="3" xfId="0" applyFont="1" applyFill="1" applyBorder="1" applyAlignment="1">
      <alignment horizontal="center" vertical="top" wrapText="1"/>
    </xf>
    <xf numFmtId="0" fontId="19" fillId="0" borderId="0" xfId="0" applyFont="1" applyFill="1" applyAlignment="1">
      <alignment horizontal="center" vertical="center" wrapText="1"/>
    </xf>
    <xf numFmtId="0" fontId="30" fillId="9" borderId="3" xfId="0" applyFont="1" applyFill="1" applyBorder="1" applyAlignment="1" applyProtection="1">
      <alignment horizontal="center" vertical="center" wrapText="1"/>
      <protection locked="0"/>
    </xf>
    <xf numFmtId="0" fontId="14" fillId="6" borderId="15" xfId="0" applyFont="1" applyFill="1" applyBorder="1" applyAlignment="1" applyProtection="1">
      <alignment wrapText="1"/>
      <protection locked="0"/>
    </xf>
    <xf numFmtId="0" fontId="33" fillId="6" borderId="3" xfId="0" applyFont="1" applyFill="1" applyBorder="1"/>
    <xf numFmtId="0" fontId="33" fillId="6" borderId="17" xfId="0" applyFont="1" applyFill="1" applyBorder="1"/>
    <xf numFmtId="0" fontId="18" fillId="0" borderId="3" xfId="0" applyFont="1" applyFill="1" applyBorder="1" applyAlignment="1">
      <alignment vertical="center"/>
    </xf>
    <xf numFmtId="0" fontId="34" fillId="0" borderId="3" xfId="0" applyFont="1" applyFill="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0" fontId="18" fillId="0" borderId="3" xfId="0" applyFont="1" applyFill="1" applyBorder="1" applyAlignment="1">
      <alignment horizontal="center" vertical="center"/>
    </xf>
    <xf numFmtId="0" fontId="18" fillId="0" borderId="17" xfId="0" applyFont="1" applyFill="1" applyBorder="1" applyAlignment="1">
      <alignment horizontal="center" vertical="center" wrapText="1"/>
    </xf>
    <xf numFmtId="0" fontId="34" fillId="0" borderId="3" xfId="0" applyFont="1" applyFill="1" applyBorder="1" applyAlignment="1" applyProtection="1">
      <alignment horizontal="center" vertical="center" wrapText="1"/>
      <protection locked="0"/>
    </xf>
    <xf numFmtId="0" fontId="32" fillId="6" borderId="1" xfId="0" applyFont="1" applyFill="1" applyBorder="1"/>
    <xf numFmtId="0" fontId="19" fillId="6" borderId="0" xfId="0" applyFont="1" applyFill="1" applyBorder="1"/>
    <xf numFmtId="0" fontId="19" fillId="6" borderId="2" xfId="0" applyFont="1" applyFill="1" applyBorder="1"/>
    <xf numFmtId="0" fontId="18" fillId="7" borderId="0" xfId="0" applyFont="1" applyFill="1" applyBorder="1" applyAlignment="1">
      <alignment vertical="center" wrapText="1"/>
    </xf>
    <xf numFmtId="0" fontId="18" fillId="6" borderId="3" xfId="0" applyFont="1" applyFill="1" applyBorder="1" applyAlignment="1" applyProtection="1">
      <alignment horizontal="center" vertical="center" wrapText="1"/>
      <protection locked="0"/>
    </xf>
    <xf numFmtId="0" fontId="18" fillId="6" borderId="3" xfId="0" applyFont="1" applyFill="1" applyBorder="1" applyAlignment="1">
      <alignment horizontal="center" vertical="center" wrapText="1"/>
    </xf>
    <xf numFmtId="0" fontId="35" fillId="0" borderId="3" xfId="0" applyFont="1" applyFill="1" applyBorder="1" applyAlignment="1">
      <alignment horizontal="justify" vertical="top" wrapText="1"/>
    </xf>
    <xf numFmtId="0" fontId="18" fillId="0" borderId="3" xfId="0" applyFont="1" applyFill="1" applyBorder="1" applyAlignment="1">
      <alignment horizontal="left" vertical="top" wrapText="1"/>
    </xf>
    <xf numFmtId="0" fontId="33" fillId="6" borderId="15" xfId="0" applyFont="1" applyFill="1" applyBorder="1" applyAlignment="1">
      <alignment vertical="center"/>
    </xf>
    <xf numFmtId="0" fontId="19" fillId="6" borderId="3" xfId="0" applyFont="1" applyFill="1" applyBorder="1"/>
    <xf numFmtId="0" fontId="18" fillId="6" borderId="17" xfId="0" applyFont="1" applyFill="1" applyBorder="1" applyAlignment="1">
      <alignment horizontal="center" vertical="center" wrapText="1"/>
    </xf>
    <xf numFmtId="0" fontId="35" fillId="0" borderId="3" xfId="0" applyFont="1" applyFill="1" applyBorder="1" applyAlignment="1">
      <alignment vertical="top" wrapText="1"/>
    </xf>
    <xf numFmtId="0" fontId="18" fillId="0" borderId="3" xfId="0" applyFont="1" applyFill="1" applyBorder="1" applyAlignment="1">
      <alignment horizontal="justify" vertical="top" wrapText="1"/>
    </xf>
    <xf numFmtId="0" fontId="34" fillId="0" borderId="3" xfId="0" applyFont="1" applyFill="1" applyBorder="1" applyAlignment="1">
      <alignment horizontal="justify" vertical="top" wrapText="1"/>
    </xf>
    <xf numFmtId="0" fontId="18" fillId="7" borderId="3" xfId="0" applyFont="1" applyFill="1" applyBorder="1" applyAlignment="1" applyProtection="1">
      <alignment horizontal="center" vertical="center" wrapText="1"/>
      <protection locked="0"/>
    </xf>
    <xf numFmtId="0" fontId="36" fillId="6" borderId="3" xfId="0" applyFont="1" applyFill="1" applyBorder="1" applyAlignment="1" applyProtection="1">
      <alignment horizontal="center" vertical="center" wrapText="1"/>
      <protection locked="0"/>
    </xf>
    <xf numFmtId="0" fontId="33" fillId="6" borderId="20" xfId="0" applyFont="1" applyFill="1" applyBorder="1" applyAlignment="1" applyProtection="1">
      <alignment horizontal="center" vertical="center" wrapText="1"/>
      <protection locked="0"/>
    </xf>
    <xf numFmtId="0" fontId="33" fillId="6" borderId="3" xfId="0" applyFont="1" applyFill="1" applyBorder="1" applyAlignment="1" applyProtection="1">
      <alignment horizontal="center" vertical="center" wrapText="1"/>
      <protection locked="0"/>
    </xf>
    <xf numFmtId="0" fontId="33" fillId="6" borderId="3" xfId="0" applyFont="1" applyFill="1" applyBorder="1" applyAlignment="1">
      <alignment horizontal="center" vertical="center" wrapText="1"/>
    </xf>
    <xf numFmtId="0" fontId="34" fillId="0" borderId="3" xfId="0" applyFont="1" applyFill="1" applyBorder="1" applyAlignment="1">
      <alignment horizontal="justify" vertical="center" wrapText="1"/>
    </xf>
    <xf numFmtId="0" fontId="14" fillId="6" borderId="29" xfId="0" applyFont="1" applyFill="1" applyBorder="1" applyAlignment="1" applyProtection="1">
      <alignment wrapText="1"/>
      <protection locked="0"/>
    </xf>
    <xf numFmtId="0" fontId="14" fillId="6" borderId="5" xfId="0" applyFont="1" applyFill="1" applyBorder="1" applyAlignment="1" applyProtection="1">
      <alignment wrapText="1"/>
      <protection locked="0"/>
    </xf>
    <xf numFmtId="0" fontId="14" fillId="6" borderId="30" xfId="0" applyFont="1" applyFill="1" applyBorder="1" applyAlignment="1" applyProtection="1">
      <alignment wrapText="1"/>
      <protection locked="0"/>
    </xf>
    <xf numFmtId="0" fontId="18" fillId="0" borderId="3" xfId="0" applyFont="1" applyFill="1" applyBorder="1" applyAlignment="1">
      <alignment horizontal="center"/>
    </xf>
    <xf numFmtId="0" fontId="35" fillId="0"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4" fillId="6" borderId="4" xfId="0" applyFont="1" applyFill="1" applyBorder="1" applyAlignment="1" applyProtection="1">
      <alignment wrapText="1"/>
      <protection locked="0"/>
    </xf>
    <xf numFmtId="0" fontId="19" fillId="6" borderId="0" xfId="0" applyFont="1" applyFill="1" applyBorder="1" applyProtection="1">
      <protection locked="0"/>
    </xf>
    <xf numFmtId="0" fontId="18" fillId="6" borderId="3" xfId="0" applyFont="1" applyFill="1" applyBorder="1"/>
    <xf numFmtId="0" fontId="18" fillId="6" borderId="5" xfId="0" applyFont="1" applyFill="1" applyBorder="1"/>
    <xf numFmtId="0" fontId="35" fillId="0" borderId="3" xfId="0" applyFont="1" applyFill="1" applyBorder="1" applyAlignment="1">
      <alignment horizontal="left" vertical="center" wrapText="1"/>
    </xf>
    <xf numFmtId="0" fontId="18" fillId="0" borderId="3"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30" fillId="10" borderId="23" xfId="0" applyFont="1" applyFill="1" applyBorder="1" applyAlignment="1">
      <alignment horizontal="center" vertical="center" wrapText="1"/>
    </xf>
    <xf numFmtId="0" fontId="31" fillId="6" borderId="3" xfId="0" applyFont="1" applyFill="1" applyBorder="1" applyAlignment="1">
      <alignment horizontal="center" wrapText="1"/>
    </xf>
    <xf numFmtId="0" fontId="14" fillId="6" borderId="7" xfId="0" applyFont="1" applyFill="1" applyBorder="1" applyAlignment="1">
      <alignment wrapText="1"/>
    </xf>
    <xf numFmtId="0" fontId="18" fillId="0" borderId="6" xfId="0" applyFont="1" applyFill="1" applyBorder="1" applyAlignment="1" applyProtection="1">
      <alignment horizontal="center" vertical="center" wrapText="1"/>
      <protection locked="0"/>
    </xf>
    <xf numFmtId="0" fontId="19"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2" fillId="6" borderId="3" xfId="0" applyFont="1" applyFill="1" applyBorder="1"/>
    <xf numFmtId="0" fontId="32" fillId="6" borderId="4" xfId="0" applyFont="1" applyFill="1" applyBorder="1"/>
    <xf numFmtId="0" fontId="19" fillId="7" borderId="3" xfId="0" applyFont="1" applyFill="1" applyBorder="1" applyAlignment="1" applyProtection="1">
      <alignment horizontal="center" vertical="center" wrapText="1"/>
      <protection locked="0"/>
    </xf>
    <xf numFmtId="0" fontId="19" fillId="6" borderId="20" xfId="0" applyFont="1" applyFill="1" applyBorder="1"/>
    <xf numFmtId="0" fontId="19" fillId="6" borderId="4" xfId="0" applyFont="1" applyFill="1" applyBorder="1" applyAlignment="1">
      <alignment vertical="center" wrapText="1"/>
    </xf>
    <xf numFmtId="0" fontId="19" fillId="6" borderId="5" xfId="0" applyFont="1" applyFill="1" applyBorder="1" applyAlignment="1">
      <alignment vertical="center" wrapText="1"/>
    </xf>
    <xf numFmtId="0" fontId="19" fillId="6" borderId="20" xfId="0" applyFont="1" applyFill="1" applyBorder="1" applyAlignment="1">
      <alignment vertical="center" wrapText="1"/>
    </xf>
    <xf numFmtId="0" fontId="19" fillId="6" borderId="4" xfId="0" applyFont="1" applyFill="1" applyBorder="1"/>
    <xf numFmtId="0" fontId="19" fillId="7" borderId="3" xfId="0" applyFont="1" applyFill="1" applyBorder="1" applyAlignment="1">
      <alignment horizontal="center" vertical="center" wrapText="1"/>
    </xf>
    <xf numFmtId="0" fontId="32" fillId="6" borderId="15" xfId="0" applyFont="1" applyFill="1" applyBorder="1"/>
    <xf numFmtId="0" fontId="24" fillId="6" borderId="8" xfId="0" applyFont="1" applyFill="1" applyBorder="1" applyAlignment="1">
      <alignment wrapText="1"/>
    </xf>
    <xf numFmtId="0" fontId="18" fillId="7" borderId="4"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0" xfId="0" applyFont="1" applyFill="1" applyBorder="1" applyAlignment="1">
      <alignment vertical="center" wrapText="1"/>
    </xf>
    <xf numFmtId="0" fontId="40" fillId="0" borderId="3" xfId="0" applyFont="1" applyFill="1" applyBorder="1"/>
    <xf numFmtId="0" fontId="41" fillId="0" borderId="3" xfId="0" applyFont="1" applyFill="1" applyBorder="1" applyAlignment="1">
      <alignment wrapText="1"/>
    </xf>
    <xf numFmtId="0" fontId="26" fillId="0" borderId="3" xfId="0" applyFont="1" applyFill="1" applyBorder="1" applyAlignment="1">
      <alignment horizontal="center"/>
    </xf>
    <xf numFmtId="0" fontId="18" fillId="0" borderId="4" xfId="0" applyFont="1" applyFill="1" applyBorder="1" applyAlignment="1">
      <alignment horizontal="center" vertical="center" wrapText="1"/>
    </xf>
    <xf numFmtId="0" fontId="24" fillId="0" borderId="3" xfId="0" applyFont="1" applyFill="1" applyBorder="1" applyAlignment="1">
      <alignment horizontal="center" vertical="center"/>
    </xf>
    <xf numFmtId="0" fontId="19" fillId="6" borderId="0" xfId="0" applyFont="1" applyFill="1" applyBorder="1" applyAlignment="1">
      <alignment vertical="center"/>
    </xf>
    <xf numFmtId="0" fontId="2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24" fillId="0" borderId="4" xfId="0" applyFont="1" applyFill="1" applyBorder="1" applyAlignment="1">
      <alignment horizontal="center" vertical="center"/>
    </xf>
    <xf numFmtId="0" fontId="14" fillId="6" borderId="5" xfId="0" applyFont="1" applyFill="1" applyBorder="1" applyAlignment="1" applyProtection="1">
      <alignment vertical="center" wrapText="1"/>
      <protection locked="0"/>
    </xf>
    <xf numFmtId="0" fontId="24" fillId="7" borderId="4" xfId="0" applyFont="1" applyFill="1" applyBorder="1" applyAlignment="1">
      <alignment horizontal="center" vertical="center"/>
    </xf>
    <xf numFmtId="0" fontId="24" fillId="6" borderId="4" xfId="0" applyFont="1" applyFill="1" applyBorder="1" applyAlignment="1">
      <alignment horizontal="center" vertical="center"/>
    </xf>
    <xf numFmtId="164" fontId="24" fillId="0" borderId="3" xfId="1" applyNumberFormat="1" applyFont="1" applyFill="1" applyBorder="1" applyAlignment="1" applyProtection="1">
      <alignment horizontal="center" vertical="center"/>
    </xf>
    <xf numFmtId="0" fontId="19" fillId="0" borderId="6" xfId="0" applyFont="1" applyFill="1" applyBorder="1" applyAlignment="1" applyProtection="1">
      <alignment vertical="center"/>
      <protection locked="0"/>
    </xf>
    <xf numFmtId="0" fontId="24" fillId="7" borderId="3" xfId="0" applyFont="1" applyFill="1" applyBorder="1" applyAlignment="1">
      <alignment horizontal="center" vertical="center"/>
    </xf>
    <xf numFmtId="0" fontId="2" fillId="3" borderId="0" xfId="0" applyFont="1" applyFill="1" applyAlignment="1">
      <alignment wrapText="1"/>
    </xf>
    <xf numFmtId="0" fontId="3" fillId="3" borderId="0" xfId="0" applyFont="1" applyFill="1" applyAlignment="1">
      <alignment vertical="center" wrapText="1"/>
    </xf>
    <xf numFmtId="0" fontId="3" fillId="3" borderId="0" xfId="0" applyFont="1" applyFill="1" applyAlignment="1">
      <alignment wrapText="1"/>
    </xf>
    <xf numFmtId="0" fontId="2" fillId="3" borderId="3" xfId="0" applyFont="1" applyFill="1" applyBorder="1" applyAlignment="1">
      <alignment wrapText="1"/>
    </xf>
    <xf numFmtId="0" fontId="2" fillId="3" borderId="4" xfId="0" applyFont="1" applyFill="1" applyBorder="1" applyAlignment="1">
      <alignment wrapText="1"/>
    </xf>
    <xf numFmtId="0" fontId="0" fillId="3" borderId="3" xfId="0" applyFill="1" applyBorder="1" applyAlignment="1">
      <alignment wrapText="1"/>
    </xf>
    <xf numFmtId="0" fontId="42" fillId="0" borderId="3" xfId="0" applyFont="1" applyFill="1" applyBorder="1" applyAlignment="1" applyProtection="1">
      <alignment horizontal="justify" vertical="top" wrapText="1"/>
    </xf>
    <xf numFmtId="0" fontId="42" fillId="0" borderId="3" xfId="0" applyFont="1" applyFill="1" applyBorder="1" applyAlignment="1" applyProtection="1">
      <alignment horizontal="left" vertical="top" wrapText="1"/>
    </xf>
    <xf numFmtId="0" fontId="42" fillId="0" borderId="3" xfId="0" applyFont="1" applyFill="1" applyBorder="1" applyAlignment="1" applyProtection="1">
      <alignment horizontal="center" vertical="center" wrapText="1"/>
    </xf>
    <xf numFmtId="0" fontId="42" fillId="0" borderId="3" xfId="0" applyFont="1" applyFill="1" applyBorder="1" applyAlignment="1">
      <alignment vertical="top" wrapText="1"/>
    </xf>
    <xf numFmtId="0" fontId="19" fillId="0" borderId="3" xfId="0" applyFont="1" applyBorder="1" applyAlignment="1">
      <alignment horizontal="left" vertical="center" wrapText="1"/>
    </xf>
    <xf numFmtId="0" fontId="18" fillId="4" borderId="3" xfId="0" applyFont="1" applyFill="1" applyBorder="1" applyAlignment="1" applyProtection="1">
      <alignment horizontal="center" vertical="center" wrapText="1"/>
      <protection locked="0"/>
    </xf>
    <xf numFmtId="0" fontId="18" fillId="0" borderId="3" xfId="0" applyFont="1" applyBorder="1" applyAlignment="1">
      <alignment horizontal="left" wrapText="1"/>
    </xf>
    <xf numFmtId="0" fontId="3" fillId="4" borderId="2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44" fillId="7" borderId="20" xfId="0" applyFont="1" applyFill="1" applyBorder="1" applyAlignment="1" applyProtection="1">
      <alignment vertical="center" wrapText="1"/>
    </xf>
    <xf numFmtId="0" fontId="44" fillId="7" borderId="3" xfId="0" applyFont="1" applyFill="1" applyBorder="1" applyAlignment="1" applyProtection="1">
      <alignment vertical="center" wrapText="1"/>
    </xf>
    <xf numFmtId="0" fontId="44" fillId="0" borderId="20"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4" fillId="7" borderId="20" xfId="0" applyFont="1" applyFill="1" applyBorder="1" applyAlignment="1" applyProtection="1">
      <alignment vertical="top" wrapText="1"/>
    </xf>
    <xf numFmtId="0" fontId="44" fillId="7" borderId="3" xfId="0" applyFont="1" applyFill="1" applyBorder="1" applyAlignment="1" applyProtection="1">
      <alignment vertical="top" wrapText="1"/>
    </xf>
    <xf numFmtId="0" fontId="45" fillId="0" borderId="3" xfId="0" applyFont="1" applyFill="1" applyBorder="1" applyAlignment="1">
      <alignment vertical="center" wrapText="1"/>
    </xf>
    <xf numFmtId="0" fontId="46" fillId="11" borderId="3" xfId="0" applyFont="1" applyFill="1" applyBorder="1" applyAlignment="1">
      <alignment horizontal="center" vertical="center" wrapText="1"/>
    </xf>
    <xf numFmtId="0" fontId="46" fillId="0" borderId="3" xfId="0" applyFont="1" applyBorder="1" applyAlignment="1">
      <alignment horizontal="center" vertical="center" wrapText="1"/>
    </xf>
    <xf numFmtId="0" fontId="44" fillId="0" borderId="10" xfId="0"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wrapText="1"/>
    </xf>
    <xf numFmtId="0" fontId="44" fillId="0" borderId="11" xfId="0" applyFont="1" applyFill="1" applyBorder="1" applyAlignment="1" applyProtection="1">
      <alignment horizontal="center" vertical="center" wrapText="1"/>
    </xf>
    <xf numFmtId="0" fontId="44" fillId="7" borderId="10" xfId="0" applyFont="1" applyFill="1" applyBorder="1" applyAlignment="1" applyProtection="1">
      <alignment horizontal="left" vertical="center" wrapText="1"/>
    </xf>
    <xf numFmtId="0" fontId="44" fillId="0" borderId="3" xfId="0" applyFont="1" applyFill="1" applyBorder="1" applyAlignment="1" applyProtection="1">
      <alignment horizontal="left" vertical="center" wrapText="1"/>
      <protection locked="0"/>
    </xf>
    <xf numFmtId="0" fontId="44" fillId="7" borderId="3" xfId="0" applyFont="1" applyFill="1" applyBorder="1" applyAlignment="1" applyProtection="1">
      <alignment horizontal="left" vertical="center" wrapText="1"/>
    </xf>
    <xf numFmtId="0" fontId="44" fillId="7" borderId="11" xfId="0" applyFont="1" applyFill="1" applyBorder="1" applyAlignment="1" applyProtection="1">
      <alignment horizontal="left" vertical="center" wrapText="1"/>
    </xf>
    <xf numFmtId="0" fontId="0" fillId="0" borderId="3" xfId="0"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top" wrapText="1"/>
    </xf>
    <xf numFmtId="0" fontId="19" fillId="0" borderId="3" xfId="0" applyFont="1" applyFill="1" applyBorder="1" applyAlignment="1">
      <alignment vertical="center" wrapText="1"/>
    </xf>
    <xf numFmtId="0" fontId="19" fillId="0" borderId="3" xfId="0" applyFont="1" applyFill="1" applyBorder="1" applyAlignment="1" applyProtection="1">
      <alignment horizontal="justify" vertical="center" wrapText="1"/>
    </xf>
    <xf numFmtId="0" fontId="21" fillId="0" borderId="3" xfId="0" applyFont="1" applyFill="1" applyBorder="1" applyAlignment="1">
      <alignment vertical="center" wrapText="1"/>
    </xf>
    <xf numFmtId="0" fontId="19" fillId="0" borderId="3" xfId="0" applyFont="1" applyFill="1" applyBorder="1" applyAlignment="1">
      <alignment vertical="top" wrapText="1"/>
    </xf>
    <xf numFmtId="0" fontId="18" fillId="0" borderId="3" xfId="0" applyFont="1" applyFill="1" applyBorder="1" applyAlignment="1" applyProtection="1">
      <alignment horizontal="center" vertical="center" wrapText="1"/>
    </xf>
    <xf numFmtId="0" fontId="16" fillId="0" borderId="3" xfId="0" applyFont="1" applyFill="1" applyBorder="1" applyAlignment="1">
      <alignment wrapText="1"/>
    </xf>
    <xf numFmtId="0" fontId="46" fillId="0" borderId="3" xfId="0" applyFont="1" applyFill="1" applyBorder="1" applyAlignment="1" applyProtection="1">
      <alignment horizontal="center" vertical="center" wrapText="1"/>
      <protection locked="0"/>
    </xf>
    <xf numFmtId="0" fontId="46" fillId="0" borderId="5" xfId="0" applyFont="1" applyFill="1" applyBorder="1" applyAlignment="1">
      <alignment vertical="center" wrapText="1"/>
    </xf>
    <xf numFmtId="0" fontId="2" fillId="0" borderId="0" xfId="0" applyFont="1" applyFill="1" applyBorder="1" applyAlignment="1">
      <alignment wrapText="1"/>
    </xf>
    <xf numFmtId="0" fontId="1" fillId="2"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0" fillId="0" borderId="0" xfId="0" applyAlignment="1">
      <alignment vertical="center"/>
    </xf>
    <xf numFmtId="0" fontId="19" fillId="3" borderId="3"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left" vertical="center" wrapText="1"/>
      <protection locked="0"/>
    </xf>
    <xf numFmtId="0" fontId="3" fillId="0" borderId="15" xfId="0" applyFont="1" applyBorder="1" applyAlignment="1" applyProtection="1">
      <alignment vertical="top" wrapText="1"/>
    </xf>
    <xf numFmtId="0" fontId="24" fillId="0" borderId="3" xfId="0" applyFont="1" applyBorder="1" applyAlignment="1" applyProtection="1">
      <alignment horizontal="center"/>
    </xf>
    <xf numFmtId="0" fontId="18" fillId="0" borderId="3"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xf>
    <xf numFmtId="0" fontId="18" fillId="0" borderId="3" xfId="0" applyFont="1" applyBorder="1"/>
    <xf numFmtId="0" fontId="18" fillId="0" borderId="17" xfId="0" applyFont="1" applyBorder="1" applyAlignment="1" applyProtection="1">
      <alignment horizontal="center" vertical="center" wrapText="1"/>
    </xf>
    <xf numFmtId="0" fontId="18" fillId="0" borderId="15" xfId="0" applyFont="1" applyBorder="1" applyAlignment="1" applyProtection="1">
      <alignment vertical="center" wrapText="1"/>
    </xf>
    <xf numFmtId="0" fontId="24" fillId="0" borderId="3" xfId="0" applyFont="1" applyFill="1" applyBorder="1" applyAlignment="1" applyProtection="1">
      <alignment horizontal="center"/>
    </xf>
    <xf numFmtId="0" fontId="11" fillId="3" borderId="3" xfId="0" applyFont="1" applyFill="1" applyBorder="1" applyAlignment="1">
      <alignment horizontal="left" vertical="center"/>
    </xf>
    <xf numFmtId="0" fontId="0" fillId="3" borderId="3" xfId="0" applyFill="1" applyBorder="1"/>
    <xf numFmtId="0" fontId="44" fillId="0" borderId="0" xfId="0" applyFont="1" applyAlignment="1">
      <alignment vertical="top" wrapText="1"/>
    </xf>
    <xf numFmtId="0" fontId="11" fillId="3" borderId="15" xfId="0" applyFont="1" applyFill="1" applyBorder="1" applyAlignment="1" applyProtection="1">
      <alignment vertical="center" wrapText="1"/>
    </xf>
    <xf numFmtId="0" fontId="24" fillId="3" borderId="3" xfId="0" applyFont="1" applyFill="1" applyBorder="1" applyAlignment="1" applyProtection="1">
      <alignment horizontal="center"/>
    </xf>
    <xf numFmtId="0" fontId="19" fillId="0" borderId="3" xfId="0" applyFont="1" applyFill="1" applyBorder="1" applyAlignment="1" applyProtection="1">
      <alignment wrapText="1"/>
      <protection locked="0"/>
    </xf>
    <xf numFmtId="0" fontId="18" fillId="0" borderId="3" xfId="0" applyFont="1" applyFill="1" applyBorder="1" applyAlignment="1" applyProtection="1">
      <alignment horizontal="justify" vertical="center" wrapText="1"/>
    </xf>
    <xf numFmtId="0" fontId="18" fillId="0" borderId="3" xfId="0" applyFont="1" applyFill="1" applyBorder="1"/>
    <xf numFmtId="0" fontId="18" fillId="0" borderId="17" xfId="0" applyFont="1" applyFill="1" applyBorder="1" applyAlignment="1" applyProtection="1">
      <alignment horizontal="center" vertical="center" wrapText="1"/>
    </xf>
    <xf numFmtId="0" fontId="18" fillId="0" borderId="15" xfId="0" applyFont="1" applyBorder="1" applyAlignment="1" applyProtection="1">
      <alignment vertical="center"/>
    </xf>
    <xf numFmtId="0" fontId="19" fillId="0" borderId="0" xfId="0" applyFont="1" applyFill="1" applyBorder="1" applyAlignment="1" applyProtection="1">
      <alignment wrapText="1"/>
      <protection locked="0"/>
    </xf>
    <xf numFmtId="0" fontId="24" fillId="4" borderId="3" xfId="0" applyFont="1" applyFill="1" applyBorder="1" applyAlignment="1" applyProtection="1">
      <alignment horizontal="center"/>
    </xf>
    <xf numFmtId="0" fontId="11" fillId="3" borderId="3" xfId="0" applyFont="1" applyFill="1" applyBorder="1" applyAlignment="1" applyProtection="1">
      <alignment horizontal="left" vertical="center" wrapText="1"/>
      <protection locked="0"/>
    </xf>
    <xf numFmtId="0" fontId="11" fillId="3" borderId="5" xfId="0" applyFont="1" applyFill="1" applyBorder="1" applyAlignment="1" applyProtection="1">
      <alignment wrapText="1"/>
      <protection locked="0"/>
    </xf>
    <xf numFmtId="0" fontId="23" fillId="3" borderId="3" xfId="0" applyFont="1" applyFill="1" applyBorder="1" applyAlignment="1" applyProtection="1">
      <alignment horizontal="center" vertical="center" wrapText="1"/>
    </xf>
    <xf numFmtId="0" fontId="11" fillId="3" borderId="30" xfId="0" applyFont="1" applyFill="1" applyBorder="1" applyAlignment="1" applyProtection="1">
      <alignment wrapText="1"/>
      <protection locked="0"/>
    </xf>
    <xf numFmtId="0" fontId="24" fillId="0" borderId="4" xfId="0" applyFont="1" applyBorder="1" applyAlignment="1" applyProtection="1">
      <alignment horizontal="center"/>
    </xf>
    <xf numFmtId="0" fontId="18" fillId="0" borderId="20" xfId="0" applyFont="1" applyFill="1" applyBorder="1" applyAlignment="1">
      <alignment horizontal="justify" vertical="top" wrapText="1"/>
    </xf>
    <xf numFmtId="0" fontId="44" fillId="0" borderId="3" xfId="0" applyFont="1" applyBorder="1" applyAlignment="1">
      <alignment vertical="top" wrapText="1"/>
    </xf>
    <xf numFmtId="0" fontId="24" fillId="0" borderId="5" xfId="0" applyFont="1" applyBorder="1" applyAlignment="1" applyProtection="1">
      <alignment horizontal="center"/>
    </xf>
    <xf numFmtId="0" fontId="18" fillId="0" borderId="5" xfId="0" applyFont="1" applyFill="1" applyBorder="1" applyAlignment="1">
      <alignment horizontal="justify" vertical="top" wrapText="1"/>
    </xf>
    <xf numFmtId="0" fontId="3" fillId="0" borderId="15" xfId="0" applyFont="1" applyBorder="1" applyAlignment="1" applyProtection="1">
      <alignment vertical="center" wrapText="1"/>
    </xf>
    <xf numFmtId="0" fontId="24" fillId="0" borderId="3" xfId="0" applyFont="1" applyFill="1" applyBorder="1" applyAlignment="1" applyProtection="1">
      <alignment horizontal="justify" vertical="center" wrapText="1"/>
    </xf>
    <xf numFmtId="0" fontId="18" fillId="0" borderId="20" xfId="0" applyFont="1" applyFill="1" applyBorder="1" applyAlignment="1">
      <alignment horizontal="left" vertical="top" wrapText="1"/>
    </xf>
    <xf numFmtId="0" fontId="18" fillId="4" borderId="15" xfId="0" applyFont="1" applyFill="1" applyBorder="1" applyAlignment="1" applyProtection="1">
      <alignment vertical="center"/>
    </xf>
    <xf numFmtId="0" fontId="24" fillId="4" borderId="4" xfId="0" applyFont="1" applyFill="1" applyBorder="1" applyAlignment="1" applyProtection="1">
      <alignment horizontal="center"/>
    </xf>
    <xf numFmtId="0" fontId="18" fillId="4" borderId="20" xfId="0" applyFont="1" applyFill="1" applyBorder="1" applyAlignment="1" applyProtection="1">
      <alignment horizontal="center" vertical="center" wrapText="1"/>
      <protection locked="0"/>
    </xf>
    <xf numFmtId="0" fontId="18" fillId="4" borderId="3" xfId="0" applyFont="1" applyFill="1" applyBorder="1" applyAlignment="1" applyProtection="1">
      <alignment horizontal="center" vertical="center" wrapText="1"/>
    </xf>
    <xf numFmtId="0" fontId="46" fillId="4" borderId="0" xfId="0" applyFont="1" applyFill="1" applyAlignment="1">
      <alignment vertical="top" wrapText="1"/>
    </xf>
    <xf numFmtId="44" fontId="24" fillId="0" borderId="3" xfId="1" applyFont="1" applyBorder="1" applyAlignment="1" applyProtection="1">
      <alignment horizontal="center"/>
    </xf>
    <xf numFmtId="0" fontId="21" fillId="0" borderId="0" xfId="0" applyFont="1" applyAlignment="1">
      <alignment wrapText="1"/>
    </xf>
    <xf numFmtId="0" fontId="21" fillId="0" borderId="3" xfId="0" applyFont="1" applyBorder="1" applyAlignment="1">
      <alignment wrapText="1"/>
    </xf>
    <xf numFmtId="0" fontId="3" fillId="0" borderId="3" xfId="0" applyFont="1" applyBorder="1" applyAlignment="1" applyProtection="1">
      <alignment vertical="top" wrapText="1"/>
      <protection locked="0"/>
    </xf>
    <xf numFmtId="0" fontId="0" fillId="0" borderId="3" xfId="0" applyBorder="1" applyAlignment="1" applyProtection="1">
      <alignment wrapText="1"/>
      <protection locked="0"/>
    </xf>
    <xf numFmtId="0" fontId="4" fillId="0" borderId="0" xfId="0" applyFont="1" applyAlignment="1">
      <alignment vertical="top" wrapText="1"/>
    </xf>
    <xf numFmtId="0" fontId="41" fillId="0" borderId="0" xfId="0" applyFont="1" applyAlignment="1">
      <alignment wrapText="1"/>
    </xf>
    <xf numFmtId="0" fontId="19" fillId="4" borderId="3" xfId="0"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wrapText="1"/>
      <protection locked="0"/>
    </xf>
    <xf numFmtId="0" fontId="24" fillId="3" borderId="32" xfId="0" applyFont="1" applyFill="1" applyBorder="1" applyAlignment="1" applyProtection="1">
      <alignment horizontal="center"/>
    </xf>
    <xf numFmtId="0" fontId="41" fillId="0" borderId="3" xfId="0" applyFont="1" applyBorder="1" applyAlignment="1">
      <alignment wrapText="1"/>
    </xf>
    <xf numFmtId="0" fontId="41" fillId="0" borderId="3" xfId="0" applyFont="1" applyBorder="1" applyAlignment="1">
      <alignment vertical="top" wrapText="1"/>
    </xf>
    <xf numFmtId="0" fontId="11" fillId="3" borderId="33" xfId="0" applyFont="1" applyFill="1" applyBorder="1" applyAlignment="1" applyProtection="1">
      <alignment horizontal="left" vertical="center" wrapText="1"/>
      <protection locked="0"/>
    </xf>
    <xf numFmtId="0" fontId="24" fillId="3" borderId="31" xfId="0" applyFont="1" applyFill="1" applyBorder="1" applyAlignment="1" applyProtection="1">
      <alignment horizontal="center"/>
    </xf>
    <xf numFmtId="0" fontId="18" fillId="3" borderId="9" xfId="0" applyFont="1" applyFill="1" applyBorder="1" applyAlignment="1" applyProtection="1">
      <alignment horizontal="center" vertical="center" wrapText="1"/>
      <protection locked="0"/>
    </xf>
    <xf numFmtId="0" fontId="18" fillId="3" borderId="9" xfId="0" applyFont="1" applyFill="1" applyBorder="1" applyAlignment="1" applyProtection="1">
      <alignment horizontal="center" vertical="center" wrapText="1"/>
    </xf>
    <xf numFmtId="0" fontId="18" fillId="3" borderId="9" xfId="0" applyFont="1" applyFill="1" applyBorder="1"/>
    <xf numFmtId="0" fontId="18" fillId="3" borderId="8" xfId="0" applyFont="1" applyFill="1" applyBorder="1"/>
    <xf numFmtId="0" fontId="18" fillId="3" borderId="34" xfId="0" applyFont="1" applyFill="1" applyBorder="1" applyAlignment="1" applyProtection="1">
      <alignment horizontal="center" vertical="center" wrapText="1"/>
    </xf>
    <xf numFmtId="0" fontId="0" fillId="4" borderId="3" xfId="0" applyFill="1" applyBorder="1" applyAlignment="1" applyProtection="1">
      <protection locked="0"/>
    </xf>
    <xf numFmtId="0" fontId="11" fillId="4" borderId="3" xfId="0" applyFont="1" applyFill="1" applyBorder="1" applyAlignment="1" applyProtection="1">
      <alignment horizontal="left" vertical="center" wrapText="1"/>
      <protection locked="0"/>
    </xf>
    <xf numFmtId="0" fontId="18" fillId="4" borderId="3" xfId="0" applyFont="1" applyFill="1" applyBorder="1"/>
    <xf numFmtId="0" fontId="18" fillId="4" borderId="5" xfId="0" applyFont="1" applyFill="1" applyBorder="1"/>
    <xf numFmtId="0" fontId="11" fillId="3" borderId="35" xfId="0" applyFont="1" applyFill="1" applyBorder="1" applyAlignment="1" applyProtection="1">
      <alignment horizontal="left" vertical="center" wrapText="1"/>
      <protection locked="0"/>
    </xf>
    <xf numFmtId="0" fontId="24" fillId="3" borderId="12" xfId="0" applyFont="1" applyFill="1" applyBorder="1" applyAlignment="1" applyProtection="1">
      <alignment horizontal="center"/>
    </xf>
    <xf numFmtId="0" fontId="19" fillId="0" borderId="3" xfId="0" applyFont="1" applyBorder="1" applyAlignment="1" applyProtection="1">
      <alignment wrapText="1"/>
      <protection locked="0"/>
    </xf>
    <xf numFmtId="0" fontId="0" fillId="0" borderId="6" xfId="0" applyBorder="1" applyAlignment="1" applyProtection="1">
      <alignment horizontal="center" vertical="center" wrapText="1"/>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47" fillId="3" borderId="3" xfId="0" applyFont="1" applyFill="1" applyBorder="1"/>
    <xf numFmtId="0" fontId="47" fillId="3" borderId="4" xfId="0" applyFont="1" applyFill="1" applyBorder="1"/>
    <xf numFmtId="0" fontId="19" fillId="12" borderId="3" xfId="0" applyFont="1" applyFill="1" applyBorder="1" applyAlignment="1" applyProtection="1">
      <alignment horizontal="center" vertical="center" wrapText="1"/>
    </xf>
    <xf numFmtId="0" fontId="0" fillId="4" borderId="3" xfId="0"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xf>
    <xf numFmtId="0" fontId="19" fillId="3" borderId="4" xfId="0" applyFont="1" applyFill="1" applyBorder="1" applyAlignment="1" applyProtection="1">
      <alignment vertical="center" wrapText="1"/>
    </xf>
    <xf numFmtId="0" fontId="19" fillId="3" borderId="5" xfId="0" applyFont="1" applyFill="1" applyBorder="1" applyAlignment="1" applyProtection="1">
      <alignment vertical="center" wrapText="1"/>
    </xf>
    <xf numFmtId="0" fontId="19" fillId="3" borderId="20" xfId="0" applyFont="1" applyFill="1" applyBorder="1" applyAlignment="1" applyProtection="1">
      <alignment vertical="center" wrapText="1"/>
    </xf>
    <xf numFmtId="0" fontId="0" fillId="3" borderId="4" xfId="0" applyFill="1" applyBorder="1"/>
    <xf numFmtId="0" fontId="19" fillId="4" borderId="3" xfId="0" applyFont="1" applyFill="1" applyBorder="1" applyAlignment="1" applyProtection="1">
      <alignment horizontal="center" vertical="center" wrapText="1"/>
    </xf>
    <xf numFmtId="0" fontId="19" fillId="13"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3"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26" fillId="4" borderId="3" xfId="0" applyFont="1" applyFill="1" applyBorder="1" applyAlignment="1" applyProtection="1">
      <alignment horizontal="center" vertical="center" wrapText="1"/>
    </xf>
    <xf numFmtId="0" fontId="24" fillId="3" borderId="3" xfId="0" applyFont="1" applyFill="1" applyBorder="1" applyAlignment="1">
      <alignment wrapText="1"/>
    </xf>
    <xf numFmtId="0" fontId="19" fillId="4" borderId="6"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18" fillId="4" borderId="12" xfId="0" applyFont="1" applyFill="1" applyBorder="1" applyAlignment="1">
      <alignment vertical="center" wrapText="1"/>
    </xf>
    <xf numFmtId="0" fontId="19" fillId="3" borderId="4" xfId="0" applyFont="1" applyFill="1" applyBorder="1" applyAlignment="1" applyProtection="1">
      <alignment horizontal="center" vertical="center" wrapText="1"/>
    </xf>
    <xf numFmtId="0" fontId="19" fillId="4" borderId="32" xfId="0" applyFont="1" applyFill="1" applyBorder="1" applyAlignment="1" applyProtection="1">
      <alignment horizontal="center" vertical="center" wrapText="1"/>
    </xf>
    <xf numFmtId="0" fontId="19" fillId="0" borderId="0" xfId="0" applyFont="1" applyAlignment="1">
      <alignment wrapText="1"/>
    </xf>
    <xf numFmtId="0" fontId="19" fillId="0" borderId="6"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19" fillId="0" borderId="28" xfId="0" applyFont="1" applyBorder="1" applyAlignment="1" applyProtection="1">
      <alignment horizontal="center" vertical="center" wrapText="1"/>
    </xf>
    <xf numFmtId="0" fontId="40" fillId="0" borderId="3" xfId="0" applyFont="1" applyBorder="1"/>
    <xf numFmtId="0" fontId="21" fillId="0" borderId="3" xfId="0" applyFont="1" applyFill="1" applyBorder="1" applyAlignment="1">
      <alignment horizontal="left" vertical="center" wrapText="1"/>
    </xf>
    <xf numFmtId="0" fontId="21" fillId="0" borderId="3" xfId="0" applyFont="1" applyFill="1" applyBorder="1" applyAlignment="1">
      <alignment wrapText="1"/>
    </xf>
    <xf numFmtId="0" fontId="41" fillId="3" borderId="3" xfId="0" applyFont="1" applyFill="1" applyBorder="1" applyAlignment="1">
      <alignment wrapText="1"/>
    </xf>
    <xf numFmtId="0" fontId="21" fillId="3" borderId="3" xfId="0" applyFont="1" applyFill="1" applyBorder="1" applyAlignment="1">
      <alignment wrapText="1"/>
    </xf>
    <xf numFmtId="0" fontId="24" fillId="0" borderId="12" xfId="0" applyFont="1" applyFill="1" applyBorder="1" applyAlignment="1">
      <alignment wrapText="1"/>
    </xf>
    <xf numFmtId="0" fontId="26" fillId="3" borderId="9"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4" borderId="15" xfId="0" applyFont="1" applyFill="1" applyBorder="1" applyAlignment="1">
      <alignment wrapText="1"/>
    </xf>
    <xf numFmtId="0" fontId="0" fillId="0" borderId="3" xfId="0"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0" fillId="0" borderId="0" xfId="0" applyAlignment="1">
      <alignment wrapText="1"/>
    </xf>
    <xf numFmtId="0" fontId="18" fillId="0" borderId="0" xfId="0" applyFont="1" applyAlignment="1">
      <alignment wrapText="1"/>
    </xf>
    <xf numFmtId="0" fontId="48" fillId="0" borderId="0" xfId="0" applyFont="1" applyProtection="1">
      <protection locked="0"/>
    </xf>
    <xf numFmtId="0" fontId="18" fillId="0" borderId="0" xfId="0" applyFont="1" applyProtection="1">
      <protection locked="0"/>
    </xf>
    <xf numFmtId="0" fontId="48" fillId="0" borderId="0" xfId="0" applyFont="1"/>
    <xf numFmtId="0" fontId="48" fillId="0" borderId="0" xfId="0" applyFont="1" applyAlignment="1">
      <alignment wrapText="1"/>
    </xf>
    <xf numFmtId="0" fontId="19" fillId="4" borderId="3" xfId="0" applyFont="1" applyFill="1" applyBorder="1" applyAlignment="1" applyProtection="1">
      <alignment horizontal="center" vertical="top" wrapText="1"/>
    </xf>
    <xf numFmtId="0" fontId="19" fillId="4" borderId="3" xfId="0" applyFont="1" applyFill="1" applyBorder="1" applyAlignment="1">
      <alignment vertical="top"/>
    </xf>
    <xf numFmtId="0" fontId="47" fillId="3" borderId="3" xfId="0" applyFont="1" applyFill="1" applyBorder="1" applyAlignment="1" applyProtection="1">
      <alignment vertical="center"/>
    </xf>
    <xf numFmtId="0" fontId="16" fillId="3" borderId="3" xfId="0" applyFont="1" applyFill="1" applyBorder="1" applyAlignment="1" applyProtection="1">
      <alignment horizontal="center"/>
    </xf>
    <xf numFmtId="0" fontId="47" fillId="3" borderId="3" xfId="0" applyFont="1" applyFill="1" applyBorder="1" applyAlignment="1" applyProtection="1">
      <alignment horizontal="center" vertical="center" wrapText="1"/>
      <protection locked="0"/>
    </xf>
    <xf numFmtId="0" fontId="47" fillId="3" borderId="3"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wrapText="1"/>
    </xf>
    <xf numFmtId="0" fontId="19" fillId="0" borderId="3" xfId="0" applyFont="1" applyBorder="1" applyAlignment="1" applyProtection="1">
      <alignment vertical="top"/>
    </xf>
    <xf numFmtId="0" fontId="29" fillId="0" borderId="3" xfId="0" applyFont="1" applyBorder="1" applyAlignment="1" applyProtection="1">
      <alignment horizontal="center" vertical="top"/>
    </xf>
    <xf numFmtId="0" fontId="21" fillId="0" borderId="3" xfId="0" applyFont="1" applyFill="1" applyBorder="1" applyAlignment="1">
      <alignment horizontal="justify" vertical="top" wrapText="1"/>
    </xf>
    <xf numFmtId="0" fontId="19" fillId="0" borderId="3" xfId="0" applyFont="1" applyBorder="1" applyAlignment="1" applyProtection="1">
      <alignment horizontal="center" vertical="top" wrapText="1"/>
    </xf>
    <xf numFmtId="0" fontId="19" fillId="0" borderId="3" xfId="0" applyFont="1" applyBorder="1" applyAlignment="1">
      <alignment vertical="top"/>
    </xf>
    <xf numFmtId="0" fontId="16" fillId="3" borderId="4" xfId="0" applyFont="1" applyFill="1" applyBorder="1" applyAlignment="1" applyProtection="1">
      <alignment wrapText="1"/>
      <protection locked="0"/>
    </xf>
    <xf numFmtId="0" fontId="16" fillId="3" borderId="5" xfId="0" applyFont="1" applyFill="1" applyBorder="1" applyAlignment="1" applyProtection="1">
      <alignment wrapText="1"/>
      <protection locked="0"/>
    </xf>
    <xf numFmtId="0" fontId="11" fillId="3" borderId="20" xfId="0" applyFont="1" applyFill="1" applyBorder="1" applyAlignment="1" applyProtection="1">
      <alignment wrapText="1"/>
      <protection locked="0"/>
    </xf>
    <xf numFmtId="0" fontId="21" fillId="0" borderId="3" xfId="0" applyFont="1" applyBorder="1" applyAlignment="1">
      <alignment horizontal="left" vertical="top" wrapText="1"/>
    </xf>
    <xf numFmtId="0" fontId="19" fillId="0" borderId="3" xfId="0" applyFont="1" applyBorder="1" applyAlignment="1">
      <alignment horizontal="left" vertical="top" wrapText="1"/>
    </xf>
    <xf numFmtId="0" fontId="29" fillId="3" borderId="3" xfId="0" applyFont="1" applyFill="1" applyBorder="1" applyAlignment="1" applyProtection="1">
      <alignment horizontal="center"/>
    </xf>
    <xf numFmtId="0" fontId="19" fillId="3" borderId="3" xfId="0" applyFont="1" applyFill="1" applyBorder="1"/>
    <xf numFmtId="0" fontId="21" fillId="0" borderId="3" xfId="0" applyFont="1" applyFill="1" applyBorder="1" applyAlignment="1">
      <alignment vertical="top" wrapText="1"/>
    </xf>
    <xf numFmtId="0" fontId="19" fillId="0" borderId="3" xfId="0" applyFont="1" applyBorder="1" applyAlignment="1" applyProtection="1">
      <alignment horizontal="left" vertical="top" wrapText="1"/>
      <protection locked="0"/>
    </xf>
    <xf numFmtId="0" fontId="19" fillId="0" borderId="3" xfId="0" applyFont="1" applyBorder="1" applyAlignment="1" applyProtection="1">
      <alignment vertical="top" wrapText="1"/>
    </xf>
    <xf numFmtId="0" fontId="19" fillId="0" borderId="3" xfId="0" applyFont="1" applyFill="1" applyBorder="1" applyAlignment="1" applyProtection="1">
      <alignment horizontal="left" vertical="top" wrapText="1"/>
      <protection locked="0"/>
    </xf>
    <xf numFmtId="0" fontId="19" fillId="0" borderId="0" xfId="0" applyFont="1" applyBorder="1" applyAlignment="1">
      <alignment vertical="top" wrapText="1"/>
    </xf>
    <xf numFmtId="0" fontId="19" fillId="0" borderId="36" xfId="0" applyFont="1" applyBorder="1" applyAlignment="1" applyProtection="1">
      <alignment vertical="center"/>
    </xf>
    <xf numFmtId="0" fontId="19" fillId="0" borderId="37" xfId="0" applyFont="1" applyBorder="1" applyAlignment="1" applyProtection="1">
      <alignment horizontal="left" vertical="center" wrapText="1"/>
      <protection locked="0"/>
    </xf>
    <xf numFmtId="0" fontId="19" fillId="0" borderId="38" xfId="0" applyFont="1" applyBorder="1" applyAlignment="1" applyProtection="1">
      <alignment wrapText="1"/>
      <protection locked="0"/>
    </xf>
    <xf numFmtId="0" fontId="19" fillId="0" borderId="7" xfId="0" applyFont="1" applyBorder="1" applyAlignment="1" applyProtection="1">
      <protection locked="0"/>
    </xf>
    <xf numFmtId="0" fontId="19" fillId="0" borderId="37" xfId="0" applyFont="1" applyBorder="1" applyAlignment="1" applyProtection="1">
      <alignment horizontal="center" vertical="center" wrapText="1"/>
    </xf>
    <xf numFmtId="0" fontId="19" fillId="0" borderId="37" xfId="0" applyFont="1" applyBorder="1"/>
    <xf numFmtId="0" fontId="19" fillId="0" borderId="39"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1" fillId="0" borderId="0" xfId="0" applyFont="1" applyFill="1" applyBorder="1" applyAlignment="1" applyProtection="1">
      <alignment wrapText="1"/>
      <protection locked="0"/>
    </xf>
    <xf numFmtId="0" fontId="0" fillId="0" borderId="33" xfId="0" applyFill="1" applyBorder="1" applyAlignment="1">
      <alignment horizontal="center" vertical="center"/>
    </xf>
    <xf numFmtId="0" fontId="17" fillId="0" borderId="3" xfId="0" applyFont="1" applyFill="1" applyBorder="1" applyAlignment="1" applyProtection="1">
      <alignment horizontal="center" vertical="center" wrapText="1"/>
    </xf>
    <xf numFmtId="0" fontId="19" fillId="0" borderId="3" xfId="0" applyFont="1" applyFill="1" applyBorder="1" applyAlignment="1" applyProtection="1">
      <alignment horizontal="center" vertical="top"/>
    </xf>
    <xf numFmtId="0" fontId="19" fillId="6" borderId="3" xfId="0" applyFont="1" applyFill="1" applyBorder="1" applyAlignment="1" applyProtection="1">
      <alignment horizontal="center" vertical="center" wrapText="1"/>
    </xf>
    <xf numFmtId="0" fontId="19" fillId="7" borderId="3" xfId="0" applyFont="1" applyFill="1" applyBorder="1" applyAlignment="1" applyProtection="1">
      <alignment horizontal="center" vertical="top" wrapText="1"/>
    </xf>
    <xf numFmtId="0" fontId="19" fillId="14" borderId="3" xfId="0" applyFont="1" applyFill="1" applyBorder="1" applyAlignment="1" applyProtection="1">
      <alignment horizontal="center" vertical="top" wrapText="1"/>
    </xf>
    <xf numFmtId="0" fontId="19" fillId="7" borderId="6" xfId="0" applyFont="1" applyFill="1" applyBorder="1" applyAlignment="1" applyProtection="1">
      <alignment horizontal="center" vertical="top" wrapText="1"/>
    </xf>
    <xf numFmtId="0" fontId="21" fillId="4" borderId="3" xfId="0" applyFont="1" applyFill="1" applyBorder="1" applyAlignment="1">
      <alignment vertical="top" wrapText="1"/>
    </xf>
    <xf numFmtId="0" fontId="21" fillId="4" borderId="5" xfId="0" applyFont="1" applyFill="1" applyBorder="1" applyAlignment="1">
      <alignment horizontal="left" vertical="top" wrapText="1"/>
    </xf>
    <xf numFmtId="0" fontId="19" fillId="6" borderId="4" xfId="0" applyFont="1" applyFill="1" applyBorder="1" applyAlignment="1" applyProtection="1">
      <alignment horizontal="center" vertical="center" wrapText="1"/>
    </xf>
    <xf numFmtId="0" fontId="19" fillId="3" borderId="3" xfId="0" applyFont="1" applyFill="1" applyBorder="1" applyAlignment="1" applyProtection="1">
      <alignment horizontal="left" vertical="center" wrapText="1"/>
    </xf>
    <xf numFmtId="0" fontId="19" fillId="0" borderId="0"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7" borderId="0" xfId="0" applyFont="1" applyFill="1" applyBorder="1" applyAlignment="1" applyProtection="1">
      <alignment horizontal="center" vertical="center" wrapText="1"/>
    </xf>
    <xf numFmtId="0" fontId="0" fillId="0" borderId="0" xfId="0" applyBorder="1"/>
    <xf numFmtId="0" fontId="41" fillId="7" borderId="0" xfId="0" applyFont="1" applyFill="1" applyBorder="1" applyAlignment="1">
      <alignment vertical="top" wrapText="1"/>
    </xf>
    <xf numFmtId="0" fontId="19" fillId="7" borderId="0" xfId="0" applyFont="1" applyFill="1" applyBorder="1" applyAlignment="1" applyProtection="1">
      <alignment horizontal="center" vertical="top" wrapText="1"/>
    </xf>
    <xf numFmtId="0" fontId="41" fillId="0" borderId="0" xfId="0" applyFont="1" applyFill="1" applyBorder="1" applyAlignment="1">
      <alignment vertical="center" wrapText="1"/>
    </xf>
    <xf numFmtId="0" fontId="41" fillId="7" borderId="0" xfId="0" applyFont="1" applyFill="1" applyBorder="1" applyAlignment="1">
      <alignment vertical="center" wrapText="1"/>
    </xf>
    <xf numFmtId="0" fontId="41" fillId="7" borderId="0" xfId="0" applyFont="1" applyFill="1" applyBorder="1" applyAlignment="1">
      <alignment horizontal="left" vertical="top" wrapText="1"/>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wrapText="1"/>
    </xf>
    <xf numFmtId="0" fontId="19" fillId="7" borderId="0" xfId="0" applyFont="1" applyFill="1" applyBorder="1" applyAlignment="1" applyProtection="1">
      <alignment horizontal="left" vertical="center" wrapText="1"/>
    </xf>
    <xf numFmtId="0" fontId="19" fillId="7" borderId="0" xfId="0" applyFont="1" applyFill="1" applyBorder="1" applyAlignment="1" applyProtection="1">
      <alignment horizontal="left" vertical="top" wrapText="1"/>
    </xf>
    <xf numFmtId="0" fontId="19" fillId="0" borderId="0" xfId="0" applyFont="1" applyFill="1" applyBorder="1"/>
    <xf numFmtId="0" fontId="19" fillId="0" borderId="0" xfId="0" applyFont="1" applyFill="1" applyBorder="1" applyAlignment="1" applyProtection="1">
      <alignment vertical="center" wrapText="1"/>
    </xf>
    <xf numFmtId="0" fontId="30" fillId="0" borderId="0" xfId="0" applyFont="1" applyFill="1" applyBorder="1" applyAlignment="1">
      <alignment wrapText="1"/>
    </xf>
    <xf numFmtId="0" fontId="30" fillId="0" borderId="0" xfId="0" applyFont="1" applyFill="1" applyBorder="1" applyAlignment="1">
      <alignment horizontal="left" wrapText="1"/>
    </xf>
    <xf numFmtId="0" fontId="19" fillId="0" borderId="3" xfId="0" applyFont="1" applyBorder="1" applyAlignment="1" applyProtection="1">
      <alignment horizontal="left" vertical="top" wrapText="1"/>
    </xf>
    <xf numFmtId="0" fontId="19" fillId="4" borderId="20" xfId="0" applyFont="1" applyFill="1" applyBorder="1" applyAlignment="1" applyProtection="1">
      <alignment horizontal="left" vertical="top" wrapText="1"/>
    </xf>
    <xf numFmtId="0" fontId="19" fillId="0" borderId="9" xfId="0" applyFont="1" applyFill="1" applyBorder="1" applyAlignment="1" applyProtection="1">
      <alignment horizontal="center" vertical="top" wrapText="1"/>
    </xf>
    <xf numFmtId="0" fontId="11" fillId="3" borderId="13" xfId="0" applyFont="1" applyFill="1" applyBorder="1" applyAlignment="1">
      <alignment wrapText="1"/>
    </xf>
    <xf numFmtId="0" fontId="19" fillId="7" borderId="3" xfId="0" applyFont="1" applyFill="1" applyBorder="1" applyAlignment="1" applyProtection="1">
      <alignment horizontal="center" vertical="top"/>
    </xf>
    <xf numFmtId="0" fontId="19" fillId="0" borderId="3" xfId="0" applyFont="1" applyFill="1" applyBorder="1" applyAlignment="1">
      <alignment vertical="top"/>
    </xf>
    <xf numFmtId="0" fontId="28" fillId="0" borderId="6" xfId="0" applyFont="1" applyBorder="1" applyAlignment="1" applyProtection="1">
      <alignment horizontal="center"/>
      <protection locked="0"/>
    </xf>
    <xf numFmtId="0" fontId="0" fillId="3" borderId="5" xfId="0" applyFill="1" applyBorder="1"/>
    <xf numFmtId="0" fontId="1" fillId="5" borderId="2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3" xfId="0" applyFont="1" applyFill="1" applyBorder="1" applyAlignment="1" applyProtection="1">
      <alignment horizontal="center" wrapText="1"/>
      <protection locked="0"/>
    </xf>
    <xf numFmtId="0" fontId="9" fillId="2" borderId="3" xfId="0" applyFont="1" applyFill="1" applyBorder="1" applyAlignment="1" applyProtection="1">
      <alignment horizontal="center" vertical="center" textRotation="90" wrapText="1"/>
      <protection locked="0"/>
    </xf>
    <xf numFmtId="0" fontId="1" fillId="2" borderId="3"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2" borderId="17" xfId="0" applyFont="1" applyFill="1" applyBorder="1" applyAlignment="1" applyProtection="1">
      <alignment horizontal="center" wrapText="1"/>
      <protection locked="0"/>
    </xf>
    <xf numFmtId="0" fontId="9" fillId="5" borderId="13" xfId="0" applyFont="1" applyFill="1" applyBorder="1" applyAlignment="1">
      <alignment horizontal="center" vertical="center" wrapText="1"/>
    </xf>
    <xf numFmtId="0" fontId="9" fillId="5" borderId="23" xfId="0" applyFont="1" applyFill="1" applyBorder="1" applyAlignment="1">
      <alignment horizontal="center" vertical="center" textRotation="90" wrapText="1"/>
    </xf>
    <xf numFmtId="0" fontId="9" fillId="5" borderId="14" xfId="0" applyFont="1" applyFill="1" applyBorder="1" applyAlignment="1">
      <alignment horizontal="center" vertical="center" textRotation="90" wrapText="1"/>
    </xf>
    <xf numFmtId="0" fontId="1" fillId="5" borderId="22"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2" fillId="3" borderId="31"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1" fillId="2" borderId="16" xfId="0" applyFont="1" applyFill="1" applyBorder="1" applyAlignment="1" applyProtection="1">
      <alignment vertical="center" wrapText="1"/>
      <protection locked="0"/>
    </xf>
    <xf numFmtId="0" fontId="1" fillId="2" borderId="18" xfId="0" applyFont="1" applyFill="1" applyBorder="1" applyAlignment="1" applyProtection="1">
      <alignment vertical="center" wrapText="1"/>
      <protection locked="0"/>
    </xf>
    <xf numFmtId="0" fontId="1" fillId="2" borderId="19" xfId="0" applyFont="1" applyFill="1" applyBorder="1" applyAlignment="1" applyProtection="1">
      <alignment vertical="center" wrapText="1"/>
      <protection locked="0"/>
    </xf>
    <xf numFmtId="0" fontId="1" fillId="2" borderId="3" xfId="0" applyFont="1" applyFill="1" applyBorder="1" applyAlignment="1" applyProtection="1">
      <alignment horizontal="center" vertical="center" textRotation="88" wrapText="1"/>
      <protection locked="0"/>
    </xf>
    <xf numFmtId="0" fontId="30" fillId="9" borderId="16" xfId="0" applyFont="1" applyFill="1" applyBorder="1" applyAlignment="1" applyProtection="1">
      <alignment vertical="center" wrapText="1"/>
      <protection locked="0"/>
    </xf>
    <xf numFmtId="0" fontId="30" fillId="9" borderId="18" xfId="0" applyFont="1" applyFill="1" applyBorder="1" applyAlignment="1" applyProtection="1">
      <alignment vertical="center" wrapText="1"/>
      <protection locked="0"/>
    </xf>
    <xf numFmtId="0" fontId="30" fillId="9" borderId="19" xfId="0" applyFont="1" applyFill="1" applyBorder="1" applyAlignment="1" applyProtection="1">
      <alignment vertical="center" wrapText="1"/>
      <protection locked="0"/>
    </xf>
    <xf numFmtId="0" fontId="30" fillId="9" borderId="3" xfId="0" applyFont="1" applyFill="1" applyBorder="1" applyAlignment="1" applyProtection="1">
      <alignment horizontal="center" vertical="center" textRotation="88" wrapText="1"/>
      <protection locked="0"/>
    </xf>
    <xf numFmtId="0" fontId="30" fillId="9" borderId="3" xfId="0" applyFont="1" applyFill="1" applyBorder="1" applyAlignment="1" applyProtection="1">
      <alignment horizontal="center" vertical="center" wrapText="1"/>
      <protection locked="0"/>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30" fillId="10" borderId="26" xfId="0" applyFont="1" applyFill="1" applyBorder="1" applyAlignment="1">
      <alignment horizontal="center" vertical="center" wrapText="1"/>
    </xf>
    <xf numFmtId="0" fontId="30" fillId="10" borderId="27" xfId="0" applyFont="1" applyFill="1" applyBorder="1" applyAlignment="1">
      <alignment horizontal="center" vertical="center" wrapText="1"/>
    </xf>
    <xf numFmtId="0" fontId="31" fillId="10" borderId="21"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9" borderId="17" xfId="0" applyFont="1" applyFill="1" applyBorder="1" applyAlignment="1" applyProtection="1">
      <alignment horizontal="center" vertical="center" wrapText="1"/>
      <protection locked="0"/>
    </xf>
    <xf numFmtId="0" fontId="30" fillId="10" borderId="1" xfId="0" applyFont="1" applyFill="1" applyBorder="1" applyAlignment="1">
      <alignment horizontal="center" vertical="center" wrapText="1"/>
    </xf>
    <xf numFmtId="0" fontId="30" fillId="9" borderId="3" xfId="0" applyFont="1" applyFill="1" applyBorder="1" applyAlignment="1" applyProtection="1">
      <alignment horizontal="center" wrapText="1"/>
      <protection locked="0"/>
    </xf>
    <xf numFmtId="0" fontId="30" fillId="9" borderId="17" xfId="0" applyFont="1" applyFill="1" applyBorder="1" applyAlignment="1" applyProtection="1">
      <alignment horizontal="center" wrapText="1"/>
      <protection locked="0"/>
    </xf>
    <xf numFmtId="0" fontId="31" fillId="9" borderId="3" xfId="0" applyFont="1" applyFill="1" applyBorder="1" applyAlignment="1" applyProtection="1">
      <alignment horizontal="center" vertical="center" textRotation="90" wrapText="1"/>
      <protection locked="0"/>
    </xf>
    <xf numFmtId="0" fontId="32" fillId="9" borderId="3" xfId="0" applyFont="1" applyFill="1" applyBorder="1" applyAlignment="1" applyProtection="1">
      <alignment horizontal="center" vertical="center" wrapText="1"/>
      <protection locked="0"/>
    </xf>
    <xf numFmtId="0" fontId="31" fillId="10" borderId="13" xfId="0" applyFont="1" applyFill="1" applyBorder="1" applyAlignment="1">
      <alignment horizontal="center" vertical="center" wrapText="1"/>
    </xf>
    <xf numFmtId="0" fontId="31" fillId="10" borderId="23" xfId="0" applyFont="1" applyFill="1" applyBorder="1" applyAlignment="1">
      <alignment horizontal="center" vertical="center" textRotation="90" wrapText="1"/>
    </xf>
    <xf numFmtId="0" fontId="31" fillId="10" borderId="14" xfId="0" applyFont="1" applyFill="1" applyBorder="1" applyAlignment="1">
      <alignment horizontal="center" vertical="center" textRotation="90" wrapText="1"/>
    </xf>
    <xf numFmtId="0" fontId="1" fillId="2" borderId="40"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1" fillId="2" borderId="3" xfId="0" applyFont="1" applyFill="1" applyBorder="1" applyAlignment="1" applyProtection="1">
      <alignment vertical="center" wrapText="1"/>
      <protection locked="0"/>
    </xf>
  </cellXfs>
  <cellStyles count="2">
    <cellStyle name="Moneda" xfId="1" builtinId="4"/>
    <cellStyle name="Normal" xfId="0" builtinId="0"/>
  </cellStyles>
  <dxfs count="346">
    <dxf>
      <font>
        <b/>
        <i val="0"/>
        <condense val="0"/>
        <extend val="0"/>
        <color indexed="12"/>
      </font>
      <fill>
        <patternFill>
          <bgColor indexed="47"/>
        </patternFill>
      </fill>
    </dxf>
    <dxf>
      <font>
        <b/>
        <i val="0"/>
        <condense val="0"/>
        <extend val="0"/>
        <color indexed="12"/>
      </font>
      <fill>
        <patternFill>
          <bgColor indexed="47"/>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ont>
        <b/>
        <i val="0"/>
        <condense val="0"/>
        <extend val="0"/>
        <color rgb="FF0000FF"/>
      </font>
      <fill>
        <patternFill>
          <bgColor rgb="FFFFCC99"/>
        </patternFill>
      </fill>
    </dxf>
    <dxf>
      <font>
        <b/>
        <i val="0"/>
        <condense val="0"/>
        <extend val="0"/>
        <color rgb="FF0000FF"/>
      </font>
      <fill>
        <patternFill>
          <bgColor rgb="FFFFCC99"/>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ont>
        <b/>
        <i val="0"/>
        <condense val="0"/>
        <extend val="0"/>
        <color rgb="FF0000FF"/>
      </font>
      <fill>
        <patternFill>
          <bgColor rgb="FFFFCC99"/>
        </patternFill>
      </fill>
    </dxf>
    <dxf>
      <font>
        <b/>
        <i val="0"/>
        <condense val="0"/>
        <extend val="0"/>
        <color rgb="FF0000FF"/>
      </font>
      <fill>
        <patternFill>
          <bgColor rgb="FFFFCC99"/>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rgb="FF0000FF"/>
      </font>
      <fill>
        <patternFill>
          <bgColor rgb="FFFFCC99"/>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rgb="FF0000FF"/>
      </font>
      <fill>
        <patternFill>
          <bgColor rgb="FFFFCC99"/>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ill>
        <patternFill>
          <bgColor rgb="FFFFFF00"/>
        </patternFill>
      </fill>
    </dxf>
    <dxf>
      <fill>
        <patternFill>
          <bgColor rgb="FFFF0000"/>
        </patternFill>
      </fill>
    </dxf>
    <dxf>
      <fill>
        <patternFill>
          <bgColor rgb="FFFF6600"/>
        </patternFill>
      </fill>
    </dxf>
    <dxf>
      <fill>
        <patternFill>
          <bgColor rgb="FF548235"/>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ont>
        <b/>
        <i val="0"/>
        <condense val="0"/>
        <extend val="0"/>
        <color indexed="12"/>
      </font>
      <fill>
        <patternFill>
          <bgColor indexed="47"/>
        </patternFill>
      </fill>
    </dxf>
    <dxf>
      <font>
        <b/>
        <i val="0"/>
        <condense val="0"/>
        <extend val="0"/>
        <color indexed="12"/>
      </font>
      <fill>
        <patternFill>
          <bgColor indexed="47"/>
        </patternFill>
      </fill>
    </dxf>
    <dxf>
      <font>
        <b/>
        <i val="0"/>
        <condense val="0"/>
        <extend val="0"/>
        <color indexed="12"/>
      </font>
      <fill>
        <patternFill>
          <bgColor indexed="47"/>
        </patternFill>
      </fill>
    </dxf>
    <dxf>
      <font>
        <b/>
        <i val="0"/>
        <condense val="0"/>
        <extend val="0"/>
        <color rgb="FF0000FF"/>
      </font>
      <fill>
        <patternFill>
          <bgColor rgb="FFFFCC99"/>
        </patternFill>
      </fill>
    </dxf>
    <dxf>
      <font>
        <b/>
        <i val="0"/>
        <condense val="0"/>
        <extend val="0"/>
        <color rgb="FF0000FF"/>
      </font>
      <fill>
        <patternFill>
          <bgColor rgb="FFFFCC99"/>
        </patternFill>
      </fill>
    </dxf>
    <dxf>
      <font>
        <b/>
        <i val="0"/>
        <condense val="0"/>
        <extend val="0"/>
        <color rgb="FF0000FF"/>
      </font>
      <fill>
        <patternFill>
          <bgColor rgb="FFFFCC99"/>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
      <fill>
        <patternFill>
          <bgColor indexed="13"/>
        </patternFill>
      </fill>
    </dxf>
    <dxf>
      <fill>
        <patternFill>
          <bgColor indexed="10"/>
        </patternFill>
      </fill>
    </dxf>
    <dxf>
      <fill>
        <patternFill>
          <bgColor indexed="53"/>
        </patternFill>
      </fill>
    </dxf>
    <dxf>
      <fill>
        <patternFill>
          <bgColor theme="9" tint="-0.24994659260841701"/>
        </patternFill>
      </fill>
    </dxf>
    <dxf>
      <font>
        <b/>
        <i val="0"/>
        <condense val="0"/>
        <extend val="0"/>
        <color indexed="12"/>
      </font>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9"/>
  <sheetViews>
    <sheetView tabSelected="1" workbookViewId="0">
      <selection activeCell="H20" sqref="H20"/>
    </sheetView>
  </sheetViews>
  <sheetFormatPr baseColWidth="10" defaultRowHeight="15" x14ac:dyDescent="0.25"/>
  <cols>
    <col min="1" max="1" width="30.85546875" customWidth="1"/>
    <col min="2" max="2" width="7.7109375" customWidth="1"/>
    <col min="3" max="3" width="45.42578125" customWidth="1"/>
    <col min="4" max="4" width="40.28515625" customWidth="1"/>
    <col min="5" max="5" width="39.140625" customWidth="1"/>
    <col min="6" max="6" width="17.42578125" bestFit="1" customWidth="1"/>
    <col min="7" max="7" width="7.42578125" bestFit="1" customWidth="1"/>
    <col min="8" max="8" width="17.5703125" customWidth="1"/>
    <col min="9" max="9" width="7.42578125" bestFit="1" customWidth="1"/>
    <col min="10" max="10" width="4.42578125" customWidth="1"/>
    <col min="11" max="11" width="15.42578125" customWidth="1"/>
    <col min="12" max="12" width="7.42578125" bestFit="1" customWidth="1"/>
    <col min="13" max="13" width="31.5703125" customWidth="1"/>
    <col min="14" max="14" width="24.5703125" customWidth="1"/>
    <col min="15" max="15" width="15.5703125" bestFit="1" customWidth="1"/>
    <col min="16" max="16" width="7.42578125" bestFit="1" customWidth="1"/>
    <col min="17" max="17" width="4.5703125" customWidth="1"/>
    <col min="18" max="18" width="11.85546875" bestFit="1" customWidth="1"/>
    <col min="19" max="19" width="7.42578125" bestFit="1" customWidth="1"/>
    <col min="20" max="20" width="18.42578125" customWidth="1"/>
    <col min="24" max="24" width="19.7109375" customWidth="1"/>
  </cols>
  <sheetData>
    <row r="1" spans="1:24" ht="15.75" customHeight="1" thickBot="1" x14ac:dyDescent="0.3">
      <c r="A1" s="517" t="s">
        <v>68</v>
      </c>
      <c r="B1" s="520" t="s">
        <v>0</v>
      </c>
      <c r="C1" s="499" t="s">
        <v>1</v>
      </c>
      <c r="D1" s="499" t="s">
        <v>69</v>
      </c>
      <c r="E1" s="499" t="s">
        <v>70</v>
      </c>
      <c r="F1" s="497" t="s">
        <v>20</v>
      </c>
      <c r="G1" s="497"/>
      <c r="H1" s="497"/>
      <c r="I1" s="497"/>
      <c r="J1" s="497"/>
      <c r="K1" s="497"/>
      <c r="L1" s="508"/>
      <c r="M1" s="502" t="s">
        <v>121</v>
      </c>
      <c r="N1" s="509"/>
      <c r="O1" s="509"/>
      <c r="P1" s="503"/>
      <c r="Q1" s="510" t="s">
        <v>23</v>
      </c>
      <c r="R1" s="495" t="s">
        <v>122</v>
      </c>
      <c r="S1" s="512"/>
      <c r="T1" s="495" t="s">
        <v>39</v>
      </c>
      <c r="U1" s="419" t="s">
        <v>47</v>
      </c>
      <c r="V1" s="419" t="s">
        <v>231</v>
      </c>
      <c r="X1" s="417" t="s">
        <v>50</v>
      </c>
    </row>
    <row r="2" spans="1:24" ht="15.75" customHeight="1" thickBot="1" x14ac:dyDescent="0.3">
      <c r="A2" s="518"/>
      <c r="B2" s="520"/>
      <c r="C2" s="499"/>
      <c r="D2" s="499"/>
      <c r="E2" s="499"/>
      <c r="F2" s="497" t="s">
        <v>21</v>
      </c>
      <c r="G2" s="497"/>
      <c r="H2" s="497" t="s">
        <v>22</v>
      </c>
      <c r="I2" s="497"/>
      <c r="J2" s="498" t="s">
        <v>23</v>
      </c>
      <c r="K2" s="499" t="s">
        <v>24</v>
      </c>
      <c r="L2" s="501" t="s">
        <v>25</v>
      </c>
      <c r="M2" s="502" t="s">
        <v>123</v>
      </c>
      <c r="N2" s="503"/>
      <c r="O2" s="506" t="s">
        <v>34</v>
      </c>
      <c r="P2" s="507"/>
      <c r="Q2" s="511"/>
      <c r="R2" s="513"/>
      <c r="S2" s="514"/>
      <c r="T2" s="496"/>
      <c r="U2" s="419" t="s">
        <v>30</v>
      </c>
      <c r="V2" s="419" t="s">
        <v>29</v>
      </c>
      <c r="X2" s="417" t="s">
        <v>129</v>
      </c>
    </row>
    <row r="3" spans="1:24" ht="30" x14ac:dyDescent="0.25">
      <c r="A3" s="519"/>
      <c r="B3" s="520"/>
      <c r="C3" s="499"/>
      <c r="D3" s="499"/>
      <c r="E3" s="499"/>
      <c r="F3" s="156" t="s">
        <v>26</v>
      </c>
      <c r="G3" s="156" t="s">
        <v>25</v>
      </c>
      <c r="H3" s="156" t="s">
        <v>26</v>
      </c>
      <c r="I3" s="156" t="s">
        <v>25</v>
      </c>
      <c r="J3" s="498"/>
      <c r="K3" s="500"/>
      <c r="L3" s="501"/>
      <c r="M3" s="504"/>
      <c r="N3" s="505"/>
      <c r="O3" s="92" t="s">
        <v>124</v>
      </c>
      <c r="P3" s="92" t="s">
        <v>25</v>
      </c>
      <c r="Q3" s="511"/>
      <c r="R3" s="92" t="s">
        <v>26</v>
      </c>
      <c r="S3" s="92" t="s">
        <v>25</v>
      </c>
      <c r="T3" s="496"/>
      <c r="U3" s="419" t="s">
        <v>27</v>
      </c>
      <c r="V3" s="419" t="s">
        <v>28</v>
      </c>
      <c r="X3" s="417" t="s">
        <v>36</v>
      </c>
    </row>
    <row r="4" spans="1:24" ht="0.75" customHeight="1" x14ac:dyDescent="0.25">
      <c r="A4" s="515" t="s">
        <v>2</v>
      </c>
      <c r="B4" s="516"/>
      <c r="C4" s="516"/>
      <c r="D4" s="516"/>
      <c r="E4" s="516"/>
      <c r="F4" s="516"/>
      <c r="G4" s="516"/>
      <c r="H4" s="516"/>
      <c r="I4" s="516"/>
      <c r="J4" s="516"/>
      <c r="K4" s="516"/>
      <c r="L4" s="516"/>
      <c r="M4" s="516"/>
      <c r="N4" s="516"/>
      <c r="O4" s="516"/>
      <c r="U4" s="420" t="s">
        <v>374</v>
      </c>
      <c r="V4" s="419" t="s">
        <v>33</v>
      </c>
      <c r="X4" s="417" t="s">
        <v>37</v>
      </c>
    </row>
    <row r="5" spans="1:24" ht="0.75" hidden="1" customHeight="1" x14ac:dyDescent="0.25">
      <c r="A5" s="2" t="s">
        <v>3</v>
      </c>
      <c r="B5" s="3"/>
      <c r="C5" s="4"/>
      <c r="F5" s="18"/>
      <c r="G5" s="19">
        <f>IF(F5="REMOTO",1,(IF(F5="POCO PROBABLE",2,(IF(F5="POSIBLE",3,(IF(F5="MUY PROBABLE",4,IF(F5="CIERTO",5,0))))))))</f>
        <v>0</v>
      </c>
      <c r="H5" s="18"/>
      <c r="I5" s="19">
        <f>IF(H5="INSIGNIFICANTE",1,(IF(H5="BAJO",2,(IF(H5="MODERADO",3,(IF(H5="SIGNIFICATIVO",4,IF(H5="CRITICO",5,0))))))))</f>
        <v>0</v>
      </c>
      <c r="J5" s="18" t="str">
        <f>+CONCATENATE(G5,I5)</f>
        <v>00</v>
      </c>
      <c r="K5" s="18" t="b">
        <f>IF(OR(J5="25",J5="34",J5="35",J5="45",J5="44",J5="53",J5="54",J5="55",J5="55"),"EXTREMO",IF(OR(J5="15",J5="24",J5="33",J5="42",J5="43",J5="52"),"ALTO",IF(OR(J5="13",J5="14",J5="23",J5="32",J5="41",J5="51"),"MODERADO",IF(OR(J5="11",J5="12",J5="21",J5="22",J5="31",),"BAJO"))))</f>
        <v>0</v>
      </c>
      <c r="L5" s="18">
        <f>IF(K5="BAJO",1,IF(K5="MODERADO",2,IF(K5="ALTO",3,IF(K5="EXTREMO",4,0))))</f>
        <v>0</v>
      </c>
      <c r="M5" s="18"/>
      <c r="N5" s="18">
        <f>IF(M5="CONTROL EXCELENTE",1,(IF(M5="CONTROL SATISFACTORIO",2,(IF(M5="CONTROL ADECUADO",3,(IF(M5="CONTROL DEBIL",4,IF(M5="SIN CONTROLES",5,0))))))))</f>
        <v>0</v>
      </c>
      <c r="O5" s="31"/>
      <c r="U5" s="419" t="s">
        <v>31</v>
      </c>
      <c r="V5" s="419" t="s">
        <v>180</v>
      </c>
      <c r="X5" s="418" t="s">
        <v>38</v>
      </c>
    </row>
    <row r="6" spans="1:24" ht="0.75" customHeight="1" x14ac:dyDescent="0.25">
      <c r="A6" s="5"/>
      <c r="B6" s="6"/>
      <c r="C6" s="7"/>
      <c r="F6" s="18"/>
      <c r="G6" s="19">
        <f t="shared" ref="G6:G9" si="0">IF(F6="REMOTO",1,(IF(F6="POCO PROBABLE",2,(IF(F6="POSIBLE",3,(IF(F6="MUY PROBABLE",4,IF(F6="CIERTO",5,0))))))))</f>
        <v>0</v>
      </c>
      <c r="H6" s="18"/>
      <c r="I6" s="19">
        <f t="shared" ref="I6:I35" si="1">IF(H6="INSIGNIFICANTE",1,(IF(H6="BAJO",2,(IF(H6="MODERADO",3,(IF(H6="SIGNIFICATIVO",4,IF(H6="CRITICO",5,0))))))))</f>
        <v>0</v>
      </c>
      <c r="J6" s="18" t="str">
        <f t="shared" ref="J6:J35" si="2">+CONCATENATE(G6,I6)</f>
        <v>00</v>
      </c>
      <c r="K6" s="18" t="b">
        <f t="shared" ref="K6:K35" si="3">IF(OR(J6="25",J6="34",J6="35",J6="45",J6="44",J6="53",J6="54",J6="55",J6="55"),"EXTREMO",IF(OR(J6="15",J6="24",J6="33",J6="42",J6="43",J6="52"),"ALTO",IF(OR(J6="13",J6="14",J6="23",J6="32",J6="41",J6="51"),"MODERADO",IF(OR(J6="11",J6="12",J6="21",J6="22",J6="31",),"BAJO"))))</f>
        <v>0</v>
      </c>
      <c r="L6" s="18">
        <f t="shared" ref="L6:L35" si="4">IF(K6="BAJO",1,IF(K6="MODERADO",2,IF(K6="ALTO",3,IF(K6="EXTREMO",4,0))))</f>
        <v>0</v>
      </c>
      <c r="M6" s="18"/>
      <c r="N6" s="18">
        <f t="shared" ref="N6:N9" si="5">IF(M6="CONTROL EXCELENTE",1,(IF(M6="CONTROL SATISFACTORIO",2,(IF(M6="CONTROL ADECUADO",3,(IF(M6="CONTROL DEBIL",4,IF(M6="SIN CONTROLES",5,0))))))))</f>
        <v>0</v>
      </c>
      <c r="O6" s="31"/>
    </row>
    <row r="7" spans="1:24" ht="0.75" customHeight="1" x14ac:dyDescent="0.25">
      <c r="A7" s="264" t="s">
        <v>4</v>
      </c>
      <c r="B7" s="265"/>
      <c r="C7" s="266"/>
      <c r="D7" s="269"/>
      <c r="E7" s="269"/>
      <c r="F7" s="266"/>
      <c r="G7" s="266"/>
      <c r="H7" s="266"/>
      <c r="I7" s="266"/>
      <c r="J7" s="266"/>
      <c r="K7" s="266"/>
      <c r="L7" s="266"/>
      <c r="M7" s="267"/>
      <c r="N7" s="267"/>
      <c r="O7" s="268"/>
    </row>
    <row r="8" spans="1:24" ht="0.75" hidden="1" customHeight="1" x14ac:dyDescent="0.25">
      <c r="A8" s="8" t="s">
        <v>5</v>
      </c>
      <c r="B8" s="6"/>
      <c r="C8" s="7"/>
      <c r="F8" s="18"/>
      <c r="G8" s="19">
        <f t="shared" si="0"/>
        <v>0</v>
      </c>
      <c r="H8" s="18"/>
      <c r="I8" s="19">
        <f t="shared" si="1"/>
        <v>0</v>
      </c>
      <c r="J8" s="18" t="str">
        <f t="shared" si="2"/>
        <v>00</v>
      </c>
      <c r="K8" s="18" t="b">
        <f t="shared" si="3"/>
        <v>0</v>
      </c>
      <c r="L8" s="18">
        <f t="shared" si="4"/>
        <v>0</v>
      </c>
      <c r="M8" s="18"/>
      <c r="N8" s="18">
        <f t="shared" si="5"/>
        <v>0</v>
      </c>
      <c r="O8" s="31"/>
    </row>
    <row r="9" spans="1:24" ht="1.5" hidden="1" customHeight="1" x14ac:dyDescent="0.25">
      <c r="A9" s="2" t="s">
        <v>6</v>
      </c>
      <c r="B9" s="6"/>
      <c r="C9" s="7"/>
      <c r="F9" s="18"/>
      <c r="G9" s="19">
        <f t="shared" si="0"/>
        <v>0</v>
      </c>
      <c r="H9" s="18"/>
      <c r="I9" s="19">
        <f t="shared" si="1"/>
        <v>0</v>
      </c>
      <c r="J9" s="18" t="str">
        <f t="shared" si="2"/>
        <v>00</v>
      </c>
      <c r="K9" s="18" t="b">
        <f t="shared" si="3"/>
        <v>0</v>
      </c>
      <c r="L9" s="18">
        <f t="shared" si="4"/>
        <v>0</v>
      </c>
      <c r="M9" s="18"/>
      <c r="N9" s="18">
        <f t="shared" si="5"/>
        <v>0</v>
      </c>
      <c r="O9" s="31"/>
    </row>
    <row r="10" spans="1:24" hidden="1" x14ac:dyDescent="0.25">
      <c r="A10" s="9" t="s">
        <v>7</v>
      </c>
      <c r="B10" s="10"/>
      <c r="C10" s="11"/>
      <c r="D10" s="107"/>
      <c r="E10" s="107"/>
      <c r="F10" s="20"/>
      <c r="G10" s="21"/>
      <c r="H10" s="20"/>
      <c r="I10" s="21"/>
      <c r="J10" s="20"/>
      <c r="K10" s="20"/>
      <c r="L10" s="20"/>
      <c r="M10" s="20"/>
      <c r="N10" s="20"/>
      <c r="O10" s="32"/>
    </row>
    <row r="11" spans="1:24" ht="42.75" x14ac:dyDescent="0.25">
      <c r="A11" s="2" t="s">
        <v>8</v>
      </c>
      <c r="B11" s="44" t="s">
        <v>414</v>
      </c>
      <c r="C11" s="34" t="s">
        <v>325</v>
      </c>
      <c r="D11" s="270" t="s">
        <v>326</v>
      </c>
      <c r="E11" s="270" t="s">
        <v>327</v>
      </c>
      <c r="F11" s="18" t="s">
        <v>27</v>
      </c>
      <c r="G11" s="19">
        <v>2</v>
      </c>
      <c r="H11" s="18" t="s">
        <v>28</v>
      </c>
      <c r="I11" s="19">
        <v>2</v>
      </c>
      <c r="J11" s="18" t="str">
        <f>+CONCATENATE(G11,I11)</f>
        <v>22</v>
      </c>
      <c r="K11" s="18" t="s">
        <v>28</v>
      </c>
      <c r="L11" s="18">
        <f t="shared" si="4"/>
        <v>2</v>
      </c>
      <c r="M11" s="296" t="s">
        <v>399</v>
      </c>
      <c r="N11" s="155" t="s">
        <v>400</v>
      </c>
      <c r="O11" s="34" t="s">
        <v>37</v>
      </c>
      <c r="P11" s="18">
        <f>IF(O11="CONTROL EXCELENTE",1,(IF(O11="CONTROL SATISFACTORIO",2,(IF(O11="CONTROL ADECUADO",3,(IF(O11="CONTROL DEBIL",4,IF(O11="SIN CONTROLES",5,0))))))))</f>
        <v>2</v>
      </c>
      <c r="Q11" s="309" t="str">
        <f>+CONCATENATE(L11,P11)</f>
        <v>22</v>
      </c>
      <c r="R11" s="181" t="s">
        <v>29</v>
      </c>
      <c r="T11" s="96" t="s">
        <v>40</v>
      </c>
    </row>
    <row r="12" spans="1:24" x14ac:dyDescent="0.25">
      <c r="A12" s="45" t="s">
        <v>51</v>
      </c>
      <c r="B12" s="10"/>
      <c r="C12" s="11"/>
      <c r="D12" s="107"/>
      <c r="E12" s="107"/>
      <c r="F12" s="20"/>
      <c r="G12" s="21"/>
      <c r="H12" s="20"/>
      <c r="I12" s="21"/>
      <c r="J12" s="20"/>
      <c r="K12" s="20"/>
      <c r="L12" s="20"/>
      <c r="M12" s="107"/>
      <c r="N12" s="107"/>
      <c r="O12" s="24"/>
      <c r="P12" s="24"/>
      <c r="Q12" s="107"/>
      <c r="R12" s="107"/>
      <c r="S12" s="107"/>
      <c r="T12" s="24"/>
    </row>
    <row r="13" spans="1:24" ht="242.25" x14ac:dyDescent="0.25">
      <c r="A13" s="46" t="s">
        <v>52</v>
      </c>
      <c r="B13" s="307" t="s">
        <v>415</v>
      </c>
      <c r="C13" s="46" t="s">
        <v>53</v>
      </c>
      <c r="D13" s="46" t="s">
        <v>335</v>
      </c>
      <c r="E13" s="46" t="s">
        <v>336</v>
      </c>
      <c r="F13" s="18" t="s">
        <v>27</v>
      </c>
      <c r="G13" s="19">
        <v>3</v>
      </c>
      <c r="H13" s="18" t="s">
        <v>29</v>
      </c>
      <c r="I13" s="19">
        <f t="shared" si="1"/>
        <v>2</v>
      </c>
      <c r="J13" s="18" t="str">
        <f t="shared" si="2"/>
        <v>32</v>
      </c>
      <c r="K13" s="18" t="str">
        <f t="shared" si="3"/>
        <v>MODERADO</v>
      </c>
      <c r="L13" s="18">
        <f t="shared" si="4"/>
        <v>2</v>
      </c>
      <c r="M13" s="227" t="s">
        <v>383</v>
      </c>
      <c r="N13" s="227" t="s">
        <v>384</v>
      </c>
      <c r="O13" s="18" t="s">
        <v>35</v>
      </c>
      <c r="P13" s="18">
        <v>1</v>
      </c>
      <c r="Q13" t="str">
        <f>+CONCATENATE(L13,P13)</f>
        <v>21</v>
      </c>
      <c r="R13" s="181" t="s">
        <v>32</v>
      </c>
      <c r="T13" s="34" t="s">
        <v>42</v>
      </c>
    </row>
    <row r="14" spans="1:24" ht="132" x14ac:dyDescent="0.25">
      <c r="A14" s="47" t="s">
        <v>54</v>
      </c>
      <c r="B14" s="308" t="s">
        <v>416</v>
      </c>
      <c r="C14" s="48" t="s">
        <v>55</v>
      </c>
      <c r="D14" s="46" t="s">
        <v>337</v>
      </c>
      <c r="E14" s="46" t="s">
        <v>338</v>
      </c>
      <c r="F14" s="18" t="s">
        <v>27</v>
      </c>
      <c r="G14" s="19">
        <v>3</v>
      </c>
      <c r="H14" s="18" t="s">
        <v>29</v>
      </c>
      <c r="I14" s="19">
        <f t="shared" si="1"/>
        <v>2</v>
      </c>
      <c r="J14" s="18" t="str">
        <f t="shared" si="2"/>
        <v>32</v>
      </c>
      <c r="K14" s="18" t="str">
        <f t="shared" si="3"/>
        <v>MODERADO</v>
      </c>
      <c r="L14" s="18">
        <f t="shared" si="4"/>
        <v>2</v>
      </c>
      <c r="M14" s="227" t="s">
        <v>385</v>
      </c>
      <c r="N14" s="227" t="s">
        <v>386</v>
      </c>
      <c r="O14" s="18" t="s">
        <v>35</v>
      </c>
      <c r="P14" s="18">
        <f>IF(O14="CONTROL EXCELENTE",1,(IF(O14="CONTROL SATISFACTORIO",2,(IF(O14="CONTROL ADECUADO",3,(IF(O14="CONTROL DEBIL",4,IF(O14="SIN CONTROLES",5,0))))))))</f>
        <v>0</v>
      </c>
      <c r="Q14" t="str">
        <f>+CONCATENATE(L14,P14)</f>
        <v>20</v>
      </c>
      <c r="R14" s="181" t="s">
        <v>32</v>
      </c>
      <c r="T14" s="34" t="s">
        <v>42</v>
      </c>
    </row>
    <row r="15" spans="1:24" ht="14.25" customHeight="1" thickBot="1" x14ac:dyDescent="0.3">
      <c r="A15" s="14" t="s">
        <v>9</v>
      </c>
      <c r="B15" s="15"/>
      <c r="C15" s="1"/>
      <c r="D15" s="107"/>
      <c r="E15" s="107"/>
      <c r="F15" s="22"/>
      <c r="G15" s="22"/>
      <c r="H15" s="22"/>
      <c r="I15" s="22"/>
      <c r="J15" s="22"/>
      <c r="K15" s="22"/>
      <c r="L15" s="22"/>
      <c r="M15" s="107"/>
      <c r="N15" s="107"/>
      <c r="O15" s="25"/>
      <c r="P15" s="25"/>
      <c r="Q15" s="107"/>
      <c r="R15" s="107"/>
      <c r="S15" s="107"/>
      <c r="T15" s="267"/>
    </row>
    <row r="16" spans="1:24" ht="3" hidden="1" customHeight="1" thickBot="1" x14ac:dyDescent="0.3">
      <c r="A16" s="2"/>
      <c r="B16" s="13"/>
      <c r="C16" s="12"/>
      <c r="F16" s="18"/>
      <c r="G16" s="19">
        <v>3</v>
      </c>
      <c r="H16" s="18"/>
      <c r="I16" s="19">
        <f t="shared" si="1"/>
        <v>0</v>
      </c>
      <c r="J16" s="18" t="str">
        <f t="shared" si="2"/>
        <v>30</v>
      </c>
      <c r="K16" s="18" t="b">
        <f t="shared" si="3"/>
        <v>0</v>
      </c>
      <c r="L16" s="18">
        <f t="shared" si="4"/>
        <v>0</v>
      </c>
      <c r="O16" s="26" t="s">
        <v>36</v>
      </c>
      <c r="P16" s="26">
        <f t="shared" ref="P16:P24" si="6">IF(O16="CONTROL EXCELENTE",1,(IF(O16="CONTROL SATISFACTORIO",2,(IF(O16="CONTROL ADECUADO",3,(IF(O16="CONTROL DEBIL",4,IF(O16="SIN CONTROLES",5,0))))))))</f>
        <v>3</v>
      </c>
      <c r="T16" s="18" t="s">
        <v>40</v>
      </c>
    </row>
    <row r="17" spans="1:20" ht="102" x14ac:dyDescent="0.25">
      <c r="A17" s="2" t="s">
        <v>10</v>
      </c>
      <c r="B17" s="308" t="s">
        <v>417</v>
      </c>
      <c r="C17" s="16" t="s">
        <v>11</v>
      </c>
      <c r="D17" s="277" t="s">
        <v>351</v>
      </c>
      <c r="E17" s="278" t="s">
        <v>352</v>
      </c>
      <c r="F17" s="18" t="s">
        <v>30</v>
      </c>
      <c r="G17" s="19">
        <v>3</v>
      </c>
      <c r="H17" s="18" t="s">
        <v>29</v>
      </c>
      <c r="I17" s="19">
        <f t="shared" si="1"/>
        <v>2</v>
      </c>
      <c r="J17" s="18" t="str">
        <f t="shared" si="2"/>
        <v>32</v>
      </c>
      <c r="K17" s="18" t="s">
        <v>29</v>
      </c>
      <c r="L17" s="18">
        <f t="shared" si="4"/>
        <v>1</v>
      </c>
      <c r="M17" s="291" t="s">
        <v>375</v>
      </c>
      <c r="N17" s="119"/>
      <c r="O17" s="27" t="s">
        <v>37</v>
      </c>
      <c r="P17" s="27">
        <f t="shared" si="6"/>
        <v>2</v>
      </c>
      <c r="Q17" s="119" t="str">
        <f t="shared" ref="Q17:Q31" si="7">+CONCATENATE(L17,P17)</f>
        <v>12</v>
      </c>
      <c r="R17" s="288" t="s">
        <v>29</v>
      </c>
      <c r="T17" s="18" t="s">
        <v>41</v>
      </c>
    </row>
    <row r="18" spans="1:20" ht="63.75" x14ac:dyDescent="0.25">
      <c r="A18" s="2" t="s">
        <v>10</v>
      </c>
      <c r="B18" s="308" t="s">
        <v>418</v>
      </c>
      <c r="C18" s="17" t="s">
        <v>12</v>
      </c>
      <c r="D18" s="279" t="s">
        <v>353</v>
      </c>
      <c r="E18" s="280" t="s">
        <v>354</v>
      </c>
      <c r="F18" s="18" t="s">
        <v>27</v>
      </c>
      <c r="G18" s="19">
        <v>3</v>
      </c>
      <c r="H18" s="18" t="s">
        <v>28</v>
      </c>
      <c r="I18" s="19">
        <f t="shared" si="1"/>
        <v>3</v>
      </c>
      <c r="J18" s="18" t="str">
        <f t="shared" si="2"/>
        <v>33</v>
      </c>
      <c r="K18" s="18" t="s">
        <v>28</v>
      </c>
      <c r="L18" s="18">
        <f t="shared" si="4"/>
        <v>2</v>
      </c>
      <c r="M18" s="292" t="s">
        <v>376</v>
      </c>
      <c r="N18" s="119"/>
      <c r="O18" s="18" t="s">
        <v>36</v>
      </c>
      <c r="P18" s="18">
        <f t="shared" si="6"/>
        <v>3</v>
      </c>
      <c r="Q18" t="str">
        <f t="shared" si="7"/>
        <v>23</v>
      </c>
      <c r="R18" s="289" t="s">
        <v>28</v>
      </c>
      <c r="T18" s="18" t="s">
        <v>42</v>
      </c>
    </row>
    <row r="19" spans="1:20" ht="89.25" x14ac:dyDescent="0.25">
      <c r="A19" s="2" t="s">
        <v>10</v>
      </c>
      <c r="B19" s="308" t="s">
        <v>419</v>
      </c>
      <c r="C19" s="17" t="s">
        <v>13</v>
      </c>
      <c r="D19" s="281" t="s">
        <v>355</v>
      </c>
      <c r="E19" s="282" t="s">
        <v>356</v>
      </c>
      <c r="F19" s="18" t="s">
        <v>47</v>
      </c>
      <c r="G19" s="19">
        <v>3</v>
      </c>
      <c r="H19" s="18" t="s">
        <v>29</v>
      </c>
      <c r="I19" s="19">
        <f t="shared" si="1"/>
        <v>2</v>
      </c>
      <c r="J19" s="18" t="str">
        <f t="shared" si="2"/>
        <v>32</v>
      </c>
      <c r="K19" s="18" t="s">
        <v>29</v>
      </c>
      <c r="L19" s="18">
        <f t="shared" si="4"/>
        <v>1</v>
      </c>
      <c r="M19" s="292" t="s">
        <v>377</v>
      </c>
      <c r="N19" s="119"/>
      <c r="O19" s="18" t="s">
        <v>37</v>
      </c>
      <c r="P19" s="18">
        <f t="shared" si="6"/>
        <v>2</v>
      </c>
      <c r="Q19" s="119" t="str">
        <f t="shared" si="7"/>
        <v>12</v>
      </c>
      <c r="R19" s="289" t="s">
        <v>29</v>
      </c>
      <c r="S19" s="119"/>
      <c r="T19" s="18" t="s">
        <v>40</v>
      </c>
    </row>
    <row r="20" spans="1:20" ht="76.5" x14ac:dyDescent="0.25">
      <c r="A20" s="2" t="s">
        <v>10</v>
      </c>
      <c r="B20" s="308" t="s">
        <v>420</v>
      </c>
      <c r="C20" s="17" t="s">
        <v>14</v>
      </c>
      <c r="D20" s="283" t="s">
        <v>357</v>
      </c>
      <c r="E20" s="284" t="s">
        <v>358</v>
      </c>
      <c r="F20" s="18" t="s">
        <v>27</v>
      </c>
      <c r="G20" s="19">
        <v>3</v>
      </c>
      <c r="H20" s="18" t="s">
        <v>28</v>
      </c>
      <c r="I20" s="19">
        <f t="shared" si="1"/>
        <v>3</v>
      </c>
      <c r="J20" s="18" t="str">
        <f t="shared" si="2"/>
        <v>33</v>
      </c>
      <c r="K20" s="18" t="s">
        <v>28</v>
      </c>
      <c r="L20" s="18">
        <f t="shared" si="4"/>
        <v>2</v>
      </c>
      <c r="M20" s="293" t="s">
        <v>378</v>
      </c>
      <c r="N20" s="119"/>
      <c r="O20" s="18" t="s">
        <v>38</v>
      </c>
      <c r="P20" s="18">
        <f t="shared" si="6"/>
        <v>1</v>
      </c>
      <c r="Q20" s="119" t="str">
        <f t="shared" si="7"/>
        <v>21</v>
      </c>
      <c r="R20" s="289" t="s">
        <v>29</v>
      </c>
      <c r="S20" s="119"/>
      <c r="T20" s="18" t="s">
        <v>40</v>
      </c>
    </row>
    <row r="21" spans="1:20" ht="140.25" x14ac:dyDescent="0.25">
      <c r="A21" s="2" t="s">
        <v>10</v>
      </c>
      <c r="B21" s="308" t="s">
        <v>421</v>
      </c>
      <c r="C21" s="17" t="s">
        <v>15</v>
      </c>
      <c r="D21" s="279" t="s">
        <v>359</v>
      </c>
      <c r="E21" s="280" t="s">
        <v>360</v>
      </c>
      <c r="F21" s="18" t="s">
        <v>27</v>
      </c>
      <c r="G21" s="19">
        <v>3</v>
      </c>
      <c r="H21" s="18" t="s">
        <v>28</v>
      </c>
      <c r="I21" s="19">
        <f t="shared" si="1"/>
        <v>3</v>
      </c>
      <c r="J21" s="18" t="str">
        <f t="shared" si="2"/>
        <v>33</v>
      </c>
      <c r="K21" s="18" t="s">
        <v>28</v>
      </c>
      <c r="L21" s="18">
        <f t="shared" si="4"/>
        <v>2</v>
      </c>
      <c r="M21" s="293" t="s">
        <v>379</v>
      </c>
      <c r="N21" s="119"/>
      <c r="O21" s="18" t="s">
        <v>36</v>
      </c>
      <c r="P21" s="18">
        <f t="shared" si="6"/>
        <v>3</v>
      </c>
      <c r="Q21" s="119" t="str">
        <f t="shared" si="7"/>
        <v>23</v>
      </c>
      <c r="R21" s="289" t="s">
        <v>28</v>
      </c>
      <c r="S21" s="119"/>
      <c r="T21" s="18" t="s">
        <v>40</v>
      </c>
    </row>
    <row r="22" spans="1:20" ht="102" x14ac:dyDescent="0.25">
      <c r="A22" s="2" t="s">
        <v>10</v>
      </c>
      <c r="B22" s="308" t="s">
        <v>422</v>
      </c>
      <c r="C22" s="5" t="s">
        <v>16</v>
      </c>
      <c r="D22" s="285" t="s">
        <v>361</v>
      </c>
      <c r="E22" s="279" t="s">
        <v>362</v>
      </c>
      <c r="F22" s="18" t="s">
        <v>30</v>
      </c>
      <c r="G22" s="19">
        <v>3</v>
      </c>
      <c r="H22" s="18" t="s">
        <v>29</v>
      </c>
      <c r="I22" s="19">
        <f t="shared" si="1"/>
        <v>2</v>
      </c>
      <c r="J22" s="18" t="str">
        <f t="shared" si="2"/>
        <v>32</v>
      </c>
      <c r="K22" s="18" t="s">
        <v>29</v>
      </c>
      <c r="L22" s="18">
        <f t="shared" si="4"/>
        <v>1</v>
      </c>
      <c r="M22" s="293" t="s">
        <v>380</v>
      </c>
      <c r="N22" s="119"/>
      <c r="O22" s="18" t="s">
        <v>37</v>
      </c>
      <c r="P22" s="18">
        <f t="shared" si="6"/>
        <v>2</v>
      </c>
      <c r="Q22" t="str">
        <f t="shared" si="7"/>
        <v>12</v>
      </c>
      <c r="R22" s="289" t="s">
        <v>29</v>
      </c>
      <c r="S22" s="119"/>
      <c r="T22" s="18" t="s">
        <v>41</v>
      </c>
    </row>
    <row r="23" spans="1:20" ht="165.75" x14ac:dyDescent="0.25">
      <c r="A23" s="2" t="s">
        <v>10</v>
      </c>
      <c r="B23" s="308" t="s">
        <v>423</v>
      </c>
      <c r="C23" s="17" t="s">
        <v>17</v>
      </c>
      <c r="D23" s="279" t="s">
        <v>363</v>
      </c>
      <c r="E23" s="280" t="s">
        <v>364</v>
      </c>
      <c r="F23" s="18" t="s">
        <v>27</v>
      </c>
      <c r="G23" s="19">
        <v>3</v>
      </c>
      <c r="H23" s="18" t="s">
        <v>28</v>
      </c>
      <c r="I23" s="19">
        <f t="shared" si="1"/>
        <v>3</v>
      </c>
      <c r="J23" s="18" t="str">
        <f t="shared" si="2"/>
        <v>33</v>
      </c>
      <c r="K23" s="18" t="str">
        <f>IF(OR(J23="25",J23="34",J23="35",J23="45",J23="44",J23="53",J23="54",J23="55",J23="55"),"EXTREMO",IF(OR(J23="15",J23="24",J23="33",J23="42",J23="43",J23="52"),"ALTO",IF(OR(J23="13",J23="14",J23="23",J23="32",J23="41",J23="51"),"MODERADO",IF(OR(J23="11",J23="12",J23="21",J23="22",J23="31",),"BAJO"))))</f>
        <v>ALTO</v>
      </c>
      <c r="L23" s="18">
        <f t="shared" si="4"/>
        <v>3</v>
      </c>
      <c r="M23" s="293" t="s">
        <v>381</v>
      </c>
      <c r="N23" s="119"/>
      <c r="O23" s="18" t="s">
        <v>37</v>
      </c>
      <c r="P23" s="18">
        <f t="shared" si="6"/>
        <v>2</v>
      </c>
      <c r="Q23" s="119" t="str">
        <f t="shared" si="7"/>
        <v>32</v>
      </c>
      <c r="R23" s="289" t="s">
        <v>28</v>
      </c>
      <c r="S23" s="119"/>
      <c r="T23" s="18" t="s">
        <v>41</v>
      </c>
    </row>
    <row r="24" spans="1:20" ht="141" thickBot="1" x14ac:dyDescent="0.3">
      <c r="A24" s="2" t="s">
        <v>10</v>
      </c>
      <c r="B24" s="308" t="s">
        <v>424</v>
      </c>
      <c r="C24" s="16" t="s">
        <v>18</v>
      </c>
      <c r="D24" s="279" t="s">
        <v>365</v>
      </c>
      <c r="E24" s="280" t="s">
        <v>366</v>
      </c>
      <c r="F24" s="18" t="s">
        <v>30</v>
      </c>
      <c r="G24" s="19">
        <v>3</v>
      </c>
      <c r="H24" s="18" t="s">
        <v>29</v>
      </c>
      <c r="I24" s="19">
        <f t="shared" si="1"/>
        <v>2</v>
      </c>
      <c r="J24" s="18" t="str">
        <f t="shared" si="2"/>
        <v>32</v>
      </c>
      <c r="K24" s="18" t="s">
        <v>29</v>
      </c>
      <c r="L24" s="2">
        <f t="shared" si="4"/>
        <v>1</v>
      </c>
      <c r="M24" s="294" t="s">
        <v>382</v>
      </c>
      <c r="O24" s="28" t="s">
        <v>38</v>
      </c>
      <c r="P24" s="28">
        <f t="shared" si="6"/>
        <v>1</v>
      </c>
      <c r="Q24" t="str">
        <f t="shared" si="7"/>
        <v>11</v>
      </c>
      <c r="R24" s="290" t="s">
        <v>29</v>
      </c>
      <c r="T24" s="18" t="s">
        <v>41</v>
      </c>
    </row>
    <row r="25" spans="1:20" ht="57" x14ac:dyDescent="0.25">
      <c r="A25" s="35" t="s">
        <v>44</v>
      </c>
      <c r="B25" s="36" t="s">
        <v>425</v>
      </c>
      <c r="C25" s="34" t="s">
        <v>328</v>
      </c>
      <c r="D25" s="271" t="s">
        <v>329</v>
      </c>
      <c r="E25" s="272" t="s">
        <v>330</v>
      </c>
      <c r="F25" s="34" t="s">
        <v>47</v>
      </c>
      <c r="G25" s="37">
        <v>1</v>
      </c>
      <c r="H25" s="34" t="s">
        <v>28</v>
      </c>
      <c r="I25" s="19">
        <f t="shared" si="1"/>
        <v>3</v>
      </c>
      <c r="J25" s="18" t="str">
        <f t="shared" si="2"/>
        <v>13</v>
      </c>
      <c r="K25" s="18" t="str">
        <f t="shared" si="3"/>
        <v>MODERADO</v>
      </c>
      <c r="L25" s="2">
        <f t="shared" si="4"/>
        <v>2</v>
      </c>
      <c r="M25" s="232" t="s">
        <v>401</v>
      </c>
      <c r="N25" s="232" t="s">
        <v>401</v>
      </c>
      <c r="O25" s="34" t="s">
        <v>36</v>
      </c>
      <c r="P25" s="29"/>
      <c r="Q25" s="119" t="str">
        <f t="shared" si="7"/>
        <v>2</v>
      </c>
      <c r="R25" s="301" t="s">
        <v>28</v>
      </c>
      <c r="T25" s="34" t="s">
        <v>42</v>
      </c>
    </row>
    <row r="26" spans="1:20" ht="57" x14ac:dyDescent="0.25">
      <c r="A26" s="43" t="s">
        <v>45</v>
      </c>
      <c r="B26" s="308" t="s">
        <v>426</v>
      </c>
      <c r="C26" s="38" t="s">
        <v>331</v>
      </c>
      <c r="D26" s="273" t="s">
        <v>332</v>
      </c>
      <c r="E26" s="270" t="s">
        <v>333</v>
      </c>
      <c r="F26" s="34" t="s">
        <v>27</v>
      </c>
      <c r="G26" s="19"/>
      <c r="H26" s="34" t="s">
        <v>33</v>
      </c>
      <c r="I26" s="19"/>
      <c r="J26" s="18"/>
      <c r="K26" s="18" t="s">
        <v>28</v>
      </c>
      <c r="L26" s="2"/>
      <c r="M26" s="297" t="s">
        <v>402</v>
      </c>
      <c r="N26" s="297" t="s">
        <v>403</v>
      </c>
      <c r="O26" s="18" t="s">
        <v>37</v>
      </c>
      <c r="P26" s="37"/>
      <c r="Q26" s="119" t="str">
        <f t="shared" si="7"/>
        <v/>
      </c>
      <c r="R26" s="301" t="s">
        <v>28</v>
      </c>
      <c r="T26" s="34" t="s">
        <v>42</v>
      </c>
    </row>
    <row r="27" spans="1:20" ht="51" x14ac:dyDescent="0.25">
      <c r="A27" s="42" t="s">
        <v>46</v>
      </c>
      <c r="B27" s="308" t="s">
        <v>427</v>
      </c>
      <c r="C27" s="39" t="s">
        <v>334</v>
      </c>
      <c r="D27" s="300" t="s">
        <v>406</v>
      </c>
      <c r="E27" s="300" t="s">
        <v>407</v>
      </c>
      <c r="F27" s="34" t="s">
        <v>27</v>
      </c>
      <c r="G27" s="19">
        <v>3</v>
      </c>
      <c r="H27" s="34" t="s">
        <v>33</v>
      </c>
      <c r="I27" s="19">
        <f t="shared" si="1"/>
        <v>4</v>
      </c>
      <c r="J27" s="18">
        <v>23</v>
      </c>
      <c r="K27" s="18" t="s">
        <v>28</v>
      </c>
      <c r="L27" s="2">
        <f t="shared" si="4"/>
        <v>2</v>
      </c>
      <c r="M27" s="298" t="s">
        <v>404</v>
      </c>
      <c r="N27" s="298" t="s">
        <v>405</v>
      </c>
      <c r="O27" s="18" t="s">
        <v>37</v>
      </c>
      <c r="P27" s="18">
        <f>IF(O27="CONTROL EXCELENTE",1,(IF(O27="CONTROL SATISFACTORIO",2,(IF(O27="CONTROL ADECUADO",3,(IF(O27="CONTROL DEBIL",4,IF(O27="SIN CONTROLES",5,0))))))))</f>
        <v>2</v>
      </c>
      <c r="Q27" s="119" t="str">
        <f t="shared" si="7"/>
        <v>22</v>
      </c>
      <c r="R27" s="301" t="s">
        <v>28</v>
      </c>
      <c r="T27" s="34" t="s">
        <v>42</v>
      </c>
    </row>
    <row r="28" spans="1:20" ht="120" x14ac:dyDescent="0.25">
      <c r="A28" s="47" t="s">
        <v>60</v>
      </c>
      <c r="B28" s="308" t="s">
        <v>428</v>
      </c>
      <c r="C28" s="54" t="s">
        <v>64</v>
      </c>
      <c r="D28" s="51" t="s">
        <v>339</v>
      </c>
      <c r="E28" s="51" t="s">
        <v>340</v>
      </c>
      <c r="F28" s="34" t="s">
        <v>27</v>
      </c>
      <c r="G28" s="19"/>
      <c r="H28" s="18" t="s">
        <v>29</v>
      </c>
      <c r="I28" s="19"/>
      <c r="J28" s="18"/>
      <c r="K28" s="18" t="s">
        <v>28</v>
      </c>
      <c r="L28" s="2"/>
      <c r="M28" s="295" t="s">
        <v>387</v>
      </c>
      <c r="N28" s="99" t="s">
        <v>388</v>
      </c>
      <c r="O28" s="18" t="s">
        <v>35</v>
      </c>
      <c r="P28" s="18"/>
      <c r="Q28" s="119" t="str">
        <f t="shared" si="7"/>
        <v/>
      </c>
      <c r="R28" s="181" t="s">
        <v>32</v>
      </c>
      <c r="T28" s="34" t="s">
        <v>42</v>
      </c>
    </row>
    <row r="29" spans="1:20" ht="108" x14ac:dyDescent="0.25">
      <c r="A29" s="47" t="s">
        <v>61</v>
      </c>
      <c r="B29" s="308" t="s">
        <v>429</v>
      </c>
      <c r="C29" s="47" t="s">
        <v>65</v>
      </c>
      <c r="D29" s="50" t="s">
        <v>341</v>
      </c>
      <c r="E29" s="51" t="s">
        <v>342</v>
      </c>
      <c r="F29" s="34" t="s">
        <v>27</v>
      </c>
      <c r="G29" s="19"/>
      <c r="H29" s="18" t="s">
        <v>29</v>
      </c>
      <c r="I29" s="19"/>
      <c r="J29" s="18"/>
      <c r="K29" s="18" t="s">
        <v>28</v>
      </c>
      <c r="L29" s="2"/>
      <c r="M29" s="295" t="s">
        <v>389</v>
      </c>
      <c r="N29" s="99" t="s">
        <v>390</v>
      </c>
      <c r="O29" s="34" t="s">
        <v>36</v>
      </c>
      <c r="P29" s="18"/>
      <c r="Q29" s="119" t="str">
        <f t="shared" si="7"/>
        <v/>
      </c>
      <c r="R29" s="181" t="s">
        <v>28</v>
      </c>
      <c r="S29" s="119"/>
      <c r="T29" s="34" t="s">
        <v>42</v>
      </c>
    </row>
    <row r="30" spans="1:20" ht="96" x14ac:dyDescent="0.25">
      <c r="A30" s="47" t="s">
        <v>62</v>
      </c>
      <c r="B30" s="308" t="s">
        <v>430</v>
      </c>
      <c r="C30" s="47" t="s">
        <v>66</v>
      </c>
      <c r="D30" s="50" t="s">
        <v>343</v>
      </c>
      <c r="E30" s="50" t="s">
        <v>344</v>
      </c>
      <c r="F30" s="34" t="s">
        <v>27</v>
      </c>
      <c r="G30" s="19"/>
      <c r="H30" s="18" t="s">
        <v>29</v>
      </c>
      <c r="I30" s="19"/>
      <c r="J30" s="18"/>
      <c r="K30" s="18" t="s">
        <v>28</v>
      </c>
      <c r="L30" s="2"/>
      <c r="M30" s="295" t="s">
        <v>391</v>
      </c>
      <c r="N30" s="99" t="s">
        <v>392</v>
      </c>
      <c r="O30" s="34" t="s">
        <v>36</v>
      </c>
      <c r="P30" s="18"/>
      <c r="Q30" s="119" t="str">
        <f t="shared" si="7"/>
        <v/>
      </c>
      <c r="R30" s="181" t="s">
        <v>28</v>
      </c>
      <c r="S30" s="119"/>
      <c r="T30" s="34" t="s">
        <v>42</v>
      </c>
    </row>
    <row r="31" spans="1:20" ht="229.5" x14ac:dyDescent="0.25">
      <c r="A31" s="53" t="s">
        <v>63</v>
      </c>
      <c r="B31" s="308" t="s">
        <v>431</v>
      </c>
      <c r="C31" s="55" t="s">
        <v>67</v>
      </c>
      <c r="D31" s="274" t="s">
        <v>345</v>
      </c>
      <c r="E31" s="52" t="s">
        <v>346</v>
      </c>
      <c r="F31" s="34" t="s">
        <v>27</v>
      </c>
      <c r="G31" s="19"/>
      <c r="H31" s="18" t="s">
        <v>29</v>
      </c>
      <c r="I31" s="19"/>
      <c r="J31" s="18"/>
      <c r="K31" s="18" t="s">
        <v>28</v>
      </c>
      <c r="L31" s="2"/>
      <c r="M31" s="227" t="s">
        <v>393</v>
      </c>
      <c r="N31" s="227" t="s">
        <v>394</v>
      </c>
      <c r="O31" s="18" t="s">
        <v>35</v>
      </c>
      <c r="P31" s="18"/>
      <c r="Q31" t="str">
        <f t="shared" si="7"/>
        <v/>
      </c>
      <c r="R31" s="181" t="s">
        <v>32</v>
      </c>
      <c r="S31" s="119"/>
      <c r="T31" s="34" t="s">
        <v>42</v>
      </c>
    </row>
    <row r="32" spans="1:20" ht="18" customHeight="1" x14ac:dyDescent="0.25">
      <c r="A32" s="40" t="s">
        <v>19</v>
      </c>
      <c r="B32" s="56"/>
      <c r="C32" s="57"/>
      <c r="F32" s="24"/>
      <c r="G32" s="30"/>
      <c r="H32" s="24"/>
      <c r="I32" s="30"/>
      <c r="J32" s="24"/>
      <c r="K32" s="24"/>
      <c r="L32" s="58"/>
      <c r="M32" s="310"/>
      <c r="N32" s="310"/>
      <c r="O32" s="24"/>
      <c r="P32" s="24"/>
      <c r="Q32" s="107"/>
      <c r="R32" s="107"/>
      <c r="S32" s="107"/>
      <c r="T32" s="24"/>
    </row>
    <row r="33" spans="1:20" ht="38.25" x14ac:dyDescent="0.25">
      <c r="A33" s="35" t="s">
        <v>48</v>
      </c>
      <c r="B33" s="308" t="s">
        <v>432</v>
      </c>
      <c r="C33" s="41" t="s">
        <v>49</v>
      </c>
      <c r="D33" s="55" t="s">
        <v>408</v>
      </c>
      <c r="E33" s="55" t="s">
        <v>409</v>
      </c>
      <c r="F33" s="34" t="s">
        <v>27</v>
      </c>
      <c r="G33" s="19">
        <v>3</v>
      </c>
      <c r="H33" s="34" t="s">
        <v>33</v>
      </c>
      <c r="I33" s="19">
        <f t="shared" si="1"/>
        <v>4</v>
      </c>
      <c r="J33" s="18" t="str">
        <f t="shared" si="2"/>
        <v>34</v>
      </c>
      <c r="K33" s="18" t="s">
        <v>32</v>
      </c>
      <c r="L33" s="2">
        <f t="shared" si="4"/>
        <v>3</v>
      </c>
      <c r="M33" s="298" t="s">
        <v>410</v>
      </c>
      <c r="N33" s="298" t="s">
        <v>410</v>
      </c>
      <c r="O33" s="34" t="s">
        <v>50</v>
      </c>
      <c r="P33" s="18">
        <f>IF(O33="CONTROL EXCELENTE",1,(IF(O33="CONTROL SATISFACTORIO",2,(IF(O33="CONTROL ADECUADO",3,(IF(O33="CONTROL DEBIL",4,IF(O33="SIN CONTROLES",5,0))))))))</f>
        <v>5</v>
      </c>
      <c r="Q33" t="str">
        <f>+CONCATENATE(L33,P33)</f>
        <v>35</v>
      </c>
      <c r="R33" s="181" t="s">
        <v>411</v>
      </c>
      <c r="S33" s="119"/>
      <c r="T33" s="34" t="s">
        <v>42</v>
      </c>
    </row>
    <row r="34" spans="1:20" ht="48" x14ac:dyDescent="0.25">
      <c r="A34" s="49" t="s">
        <v>56</v>
      </c>
      <c r="B34" s="308" t="s">
        <v>433</v>
      </c>
      <c r="C34" s="51" t="s">
        <v>58</v>
      </c>
      <c r="D34" s="275" t="s">
        <v>347</v>
      </c>
      <c r="E34" s="51" t="s">
        <v>348</v>
      </c>
      <c r="F34" s="34" t="s">
        <v>27</v>
      </c>
      <c r="G34" s="19">
        <v>3</v>
      </c>
      <c r="H34" s="18" t="s">
        <v>29</v>
      </c>
      <c r="I34" s="19">
        <f t="shared" si="1"/>
        <v>2</v>
      </c>
      <c r="J34" s="18" t="str">
        <f t="shared" si="2"/>
        <v>32</v>
      </c>
      <c r="K34" s="18" t="str">
        <f t="shared" si="3"/>
        <v>MODERADO</v>
      </c>
      <c r="L34" s="2">
        <f t="shared" si="4"/>
        <v>2</v>
      </c>
      <c r="M34" s="161" t="s">
        <v>395</v>
      </c>
      <c r="N34" s="99" t="s">
        <v>396</v>
      </c>
      <c r="O34" s="34" t="s">
        <v>36</v>
      </c>
      <c r="P34" s="18">
        <f>IF(O34="CONTROL EXCELENTE",1,(IF(O34="CONTROL SATISFACTORIO",2,(IF(O34="CONTROL ADECUADO",3,(IF(O34="CONTROL DEBIL",4,IF(O34="SIN CONTROLES",5,0))))))))</f>
        <v>3</v>
      </c>
      <c r="Q34" t="str">
        <f>+CONCATENATE(L34,P34)</f>
        <v>23</v>
      </c>
      <c r="R34" s="181" t="s">
        <v>32</v>
      </c>
      <c r="S34" s="119"/>
      <c r="T34" s="34" t="s">
        <v>42</v>
      </c>
    </row>
    <row r="35" spans="1:20" ht="153" x14ac:dyDescent="0.25">
      <c r="A35" s="50" t="s">
        <v>57</v>
      </c>
      <c r="B35" s="308" t="s">
        <v>434</v>
      </c>
      <c r="C35" s="52" t="s">
        <v>59</v>
      </c>
      <c r="D35" s="50" t="s">
        <v>349</v>
      </c>
      <c r="E35" s="276" t="s">
        <v>350</v>
      </c>
      <c r="F35" s="34" t="s">
        <v>27</v>
      </c>
      <c r="G35" s="19">
        <v>3</v>
      </c>
      <c r="H35" s="18" t="s">
        <v>29</v>
      </c>
      <c r="I35" s="19">
        <f t="shared" si="1"/>
        <v>2</v>
      </c>
      <c r="J35" s="18" t="str">
        <f t="shared" si="2"/>
        <v>32</v>
      </c>
      <c r="K35" s="18" t="str">
        <f t="shared" si="3"/>
        <v>MODERADO</v>
      </c>
      <c r="L35" s="2">
        <f t="shared" si="4"/>
        <v>2</v>
      </c>
      <c r="M35" s="227" t="s">
        <v>397</v>
      </c>
      <c r="N35" s="227" t="s">
        <v>398</v>
      </c>
      <c r="O35" s="34" t="s">
        <v>36</v>
      </c>
      <c r="P35" s="26">
        <f>IF(O35="CONTROL EXCELENTE",1,(IF(O35="CONTROL SATISFACTORIO",2,(IF(O35="CONTROL ADECUADO",3,(IF(O35="CONTROL DEBIL",4,IF(O35="SIN CONTROLES",5,0))))))))</f>
        <v>3</v>
      </c>
      <c r="Q35" t="str">
        <f>+CONCATENATE(L35,P35)</f>
        <v>23</v>
      </c>
      <c r="R35" s="181" t="s">
        <v>32</v>
      </c>
      <c r="S35" s="119"/>
      <c r="T35" s="34" t="s">
        <v>42</v>
      </c>
    </row>
    <row r="36" spans="1:20" ht="38.25" x14ac:dyDescent="0.25">
      <c r="A36" s="2" t="s">
        <v>19</v>
      </c>
      <c r="B36" s="308" t="s">
        <v>435</v>
      </c>
      <c r="C36" s="16" t="s">
        <v>372</v>
      </c>
      <c r="D36" s="277" t="s">
        <v>367</v>
      </c>
      <c r="E36" s="278" t="s">
        <v>368</v>
      </c>
      <c r="F36" s="18" t="s">
        <v>31</v>
      </c>
      <c r="G36" s="2"/>
      <c r="H36" s="18" t="s">
        <v>180</v>
      </c>
      <c r="I36" s="18"/>
      <c r="J36" s="31"/>
      <c r="K36" s="286" t="s">
        <v>32</v>
      </c>
      <c r="L36" s="119"/>
      <c r="M36" s="304" t="s">
        <v>412</v>
      </c>
      <c r="N36" s="302"/>
      <c r="O36" s="18" t="s">
        <v>37</v>
      </c>
      <c r="P36" s="119"/>
      <c r="Q36" s="119" t="str">
        <f>+CONCATENATE(L36,P36)</f>
        <v/>
      </c>
      <c r="R36" s="289" t="s">
        <v>28</v>
      </c>
      <c r="S36" s="119"/>
      <c r="T36" s="18" t="s">
        <v>310</v>
      </c>
    </row>
    <row r="37" spans="1:20" ht="25.5" x14ac:dyDescent="0.25">
      <c r="A37" s="2" t="s">
        <v>371</v>
      </c>
      <c r="B37" s="308" t="s">
        <v>436</v>
      </c>
      <c r="C37" s="16" t="s">
        <v>373</v>
      </c>
      <c r="D37" s="277" t="s">
        <v>369</v>
      </c>
      <c r="E37" s="278" t="s">
        <v>370</v>
      </c>
      <c r="F37" s="18" t="s">
        <v>374</v>
      </c>
      <c r="G37" s="2"/>
      <c r="H37" s="18" t="s">
        <v>33</v>
      </c>
      <c r="I37" s="305"/>
      <c r="J37" s="31"/>
      <c r="K37" s="287" t="s">
        <v>32</v>
      </c>
      <c r="L37" s="119"/>
      <c r="M37" s="304" t="s">
        <v>413</v>
      </c>
      <c r="N37" s="299"/>
      <c r="O37" s="18" t="s">
        <v>37</v>
      </c>
      <c r="P37" s="119"/>
      <c r="Q37" s="119" t="str">
        <f>+CONCATENATE(L37,P37)</f>
        <v/>
      </c>
      <c r="R37" s="289" t="s">
        <v>28</v>
      </c>
      <c r="S37" s="119"/>
      <c r="T37" s="18" t="s">
        <v>40</v>
      </c>
    </row>
    <row r="38" spans="1:20" x14ac:dyDescent="0.25">
      <c r="A38" s="2"/>
      <c r="B38" s="13"/>
      <c r="C38" s="16"/>
      <c r="D38" s="18"/>
      <c r="E38" s="19"/>
      <c r="F38" s="18"/>
      <c r="G38" s="2"/>
      <c r="H38" s="18"/>
      <c r="I38" s="18"/>
      <c r="J38" s="31"/>
      <c r="M38" s="303"/>
      <c r="N38" s="303"/>
    </row>
    <row r="39" spans="1:20" x14ac:dyDescent="0.25">
      <c r="A39" s="2"/>
      <c r="B39" s="13"/>
      <c r="C39" s="16"/>
      <c r="D39" s="18"/>
      <c r="E39" s="19"/>
      <c r="F39" s="18"/>
      <c r="G39" s="2"/>
      <c r="H39" s="18"/>
      <c r="I39" s="18"/>
      <c r="J39" s="31"/>
      <c r="N39" s="303"/>
    </row>
  </sheetData>
  <mergeCells count="18">
    <mergeCell ref="A4:O4"/>
    <mergeCell ref="A1:A3"/>
    <mergeCell ref="B1:B3"/>
    <mergeCell ref="C1:C3"/>
    <mergeCell ref="D1:D3"/>
    <mergeCell ref="E1:E3"/>
    <mergeCell ref="T1:T3"/>
    <mergeCell ref="F2:G2"/>
    <mergeCell ref="H2:I2"/>
    <mergeCell ref="J2:J3"/>
    <mergeCell ref="K2:K3"/>
    <mergeCell ref="L2:L3"/>
    <mergeCell ref="M2:N3"/>
    <mergeCell ref="O2:P2"/>
    <mergeCell ref="F1:L1"/>
    <mergeCell ref="M1:P1"/>
    <mergeCell ref="Q1:Q3"/>
    <mergeCell ref="R1:S2"/>
  </mergeCells>
  <conditionalFormatting sqref="A5:B6 A9:A11 B8:B10 A38:A39 B16:B24 B12:B14 B26:B39 A15">
    <cfRule type="cellIs" dxfId="345" priority="115" stopIfTrue="1" operator="equal">
      <formula>"X"</formula>
    </cfRule>
  </conditionalFormatting>
  <conditionalFormatting sqref="K5:K6 K8:K10 K12:K14 F38:F39 K16:K35">
    <cfRule type="cellIs" dxfId="344" priority="111" stopIfTrue="1" operator="equal">
      <formula>"BAJO"</formula>
    </cfRule>
    <cfRule type="cellIs" dxfId="343" priority="112" stopIfTrue="1" operator="equal">
      <formula>"ALTO"</formula>
    </cfRule>
    <cfRule type="cellIs" dxfId="342" priority="113" stopIfTrue="1" operator="equal">
      <formula>"EXTREMO"</formula>
    </cfRule>
    <cfRule type="cellIs" dxfId="341" priority="114" stopIfTrue="1" operator="equal">
      <formula>"MODERADO"</formula>
    </cfRule>
  </conditionalFormatting>
  <conditionalFormatting sqref="B11">
    <cfRule type="cellIs" dxfId="340" priority="110" stopIfTrue="1" operator="equal">
      <formula>"X"</formula>
    </cfRule>
  </conditionalFormatting>
  <conditionalFormatting sqref="K11">
    <cfRule type="cellIs" dxfId="339" priority="106" stopIfTrue="1" operator="equal">
      <formula>"BAJO"</formula>
    </cfRule>
    <cfRule type="cellIs" dxfId="338" priority="107" stopIfTrue="1" operator="equal">
      <formula>"ALTO"</formula>
    </cfRule>
    <cfRule type="cellIs" dxfId="337" priority="108" stopIfTrue="1" operator="equal">
      <formula>"EXTREMO"</formula>
    </cfRule>
    <cfRule type="cellIs" dxfId="336" priority="109" stopIfTrue="1" operator="equal">
      <formula>"MODERADO"</formula>
    </cfRule>
  </conditionalFormatting>
  <conditionalFormatting sqref="B25">
    <cfRule type="cellIs" dxfId="335" priority="105" stopIfTrue="1" operator="equal">
      <formula>"X"</formula>
    </cfRule>
  </conditionalFormatting>
  <conditionalFormatting sqref="A26">
    <cfRule type="cellIs" dxfId="334" priority="104" stopIfTrue="1" operator="equal">
      <formula>"X"</formula>
    </cfRule>
  </conditionalFormatting>
  <conditionalFormatting sqref="A32:A33">
    <cfRule type="cellIs" dxfId="333" priority="103" stopIfTrue="1" operator="equal">
      <formula>"X"</formula>
    </cfRule>
  </conditionalFormatting>
  <conditionalFormatting sqref="A12">
    <cfRule type="cellIs" dxfId="332" priority="102" stopIfTrue="1" operator="equal">
      <formula>"X"</formula>
    </cfRule>
  </conditionalFormatting>
  <conditionalFormatting sqref="A14">
    <cfRule type="cellIs" dxfId="331" priority="101" stopIfTrue="1" operator="equal">
      <formula>"X"</formula>
    </cfRule>
  </conditionalFormatting>
  <conditionalFormatting sqref="A34">
    <cfRule type="cellIs" dxfId="330" priority="100" stopIfTrue="1" operator="equal">
      <formula>"X"</formula>
    </cfRule>
  </conditionalFormatting>
  <conditionalFormatting sqref="A36:A37">
    <cfRule type="cellIs" dxfId="329" priority="99" stopIfTrue="1" operator="equal">
      <formula>"X"</formula>
    </cfRule>
  </conditionalFormatting>
  <conditionalFormatting sqref="K36:K37">
    <cfRule type="cellIs" dxfId="328" priority="95" stopIfTrue="1" operator="equal">
      <formula>"BAJO"</formula>
    </cfRule>
    <cfRule type="cellIs" dxfId="327" priority="96" stopIfTrue="1" operator="equal">
      <formula>"ALTO"</formula>
    </cfRule>
    <cfRule type="cellIs" dxfId="326" priority="97" stopIfTrue="1" operator="equal">
      <formula>"EXTREMO"</formula>
    </cfRule>
    <cfRule type="cellIs" dxfId="325" priority="98" stopIfTrue="1" operator="equal">
      <formula>"MODERADO"</formula>
    </cfRule>
  </conditionalFormatting>
  <conditionalFormatting sqref="A1:A3">
    <cfRule type="cellIs" dxfId="324" priority="93" stopIfTrue="1" operator="equal">
      <formula>"X"</formula>
    </cfRule>
  </conditionalFormatting>
  <conditionalFormatting sqref="R33">
    <cfRule type="cellIs" dxfId="323" priority="1" stopIfTrue="1" operator="equal">
      <formula>"BAJO"</formula>
    </cfRule>
    <cfRule type="cellIs" dxfId="322" priority="2" stopIfTrue="1" operator="equal">
      <formula>"ALTO"</formula>
    </cfRule>
    <cfRule type="cellIs" dxfId="321" priority="3" stopIfTrue="1" operator="equal">
      <formula>"EXTREMO"</formula>
    </cfRule>
    <cfRule type="cellIs" dxfId="320" priority="4" stopIfTrue="1" operator="equal">
      <formula>"MODERADO"</formula>
    </cfRule>
  </conditionalFormatting>
  <conditionalFormatting sqref="R17:R24">
    <cfRule type="cellIs" dxfId="319" priority="89" stopIfTrue="1" operator="equal">
      <formula>"BAJO"</formula>
    </cfRule>
    <cfRule type="cellIs" dxfId="318" priority="90" stopIfTrue="1" operator="equal">
      <formula>"ALTO"</formula>
    </cfRule>
    <cfRule type="cellIs" dxfId="317" priority="91" stopIfTrue="1" operator="equal">
      <formula>"EXTREMO"</formula>
    </cfRule>
    <cfRule type="cellIs" dxfId="316" priority="92" stopIfTrue="1" operator="equal">
      <formula>"MODERADO"</formula>
    </cfRule>
  </conditionalFormatting>
  <conditionalFormatting sqref="R36:R37">
    <cfRule type="cellIs" dxfId="315" priority="85" stopIfTrue="1" operator="equal">
      <formula>"BAJO"</formula>
    </cfRule>
    <cfRule type="cellIs" dxfId="314" priority="86" stopIfTrue="1" operator="equal">
      <formula>"ALTO"</formula>
    </cfRule>
    <cfRule type="cellIs" dxfId="313" priority="87" stopIfTrue="1" operator="equal">
      <formula>"EXTREMO"</formula>
    </cfRule>
    <cfRule type="cellIs" dxfId="312" priority="88" stopIfTrue="1" operator="equal">
      <formula>"MODERADO"</formula>
    </cfRule>
  </conditionalFormatting>
  <conditionalFormatting sqref="R13">
    <cfRule type="cellIs" dxfId="311" priority="77" stopIfTrue="1" operator="equal">
      <formula>"BAJO"</formula>
    </cfRule>
    <cfRule type="cellIs" dxfId="310" priority="78" stopIfTrue="1" operator="equal">
      <formula>"ALTO"</formula>
    </cfRule>
    <cfRule type="cellIs" dxfId="309" priority="79" stopIfTrue="1" operator="equal">
      <formula>"EXTREMO"</formula>
    </cfRule>
    <cfRule type="cellIs" dxfId="308" priority="80" stopIfTrue="1" operator="equal">
      <formula>"MODERADO"</formula>
    </cfRule>
  </conditionalFormatting>
  <conditionalFormatting sqref="R14">
    <cfRule type="cellIs" dxfId="307" priority="69" stopIfTrue="1" operator="equal">
      <formula>"BAJO"</formula>
    </cfRule>
    <cfRule type="cellIs" dxfId="306" priority="70" stopIfTrue="1" operator="equal">
      <formula>"ALTO"</formula>
    </cfRule>
    <cfRule type="cellIs" dxfId="305" priority="71" stopIfTrue="1" operator="equal">
      <formula>"EXTREMO"</formula>
    </cfRule>
    <cfRule type="cellIs" dxfId="304" priority="72" stopIfTrue="1" operator="equal">
      <formula>"MODERADO"</formula>
    </cfRule>
  </conditionalFormatting>
  <conditionalFormatting sqref="R31">
    <cfRule type="cellIs" dxfId="303" priority="33" stopIfTrue="1" operator="equal">
      <formula>"BAJO"</formula>
    </cfRule>
    <cfRule type="cellIs" dxfId="302" priority="34" stopIfTrue="1" operator="equal">
      <formula>"ALTO"</formula>
    </cfRule>
    <cfRule type="cellIs" dxfId="301" priority="35" stopIfTrue="1" operator="equal">
      <formula>"EXTREMO"</formula>
    </cfRule>
    <cfRule type="cellIs" dxfId="300" priority="36" stopIfTrue="1" operator="equal">
      <formula>"MODERADO"</formula>
    </cfRule>
  </conditionalFormatting>
  <conditionalFormatting sqref="R34">
    <cfRule type="cellIs" dxfId="299" priority="29" stopIfTrue="1" operator="equal">
      <formula>"BAJO"</formula>
    </cfRule>
    <cfRule type="cellIs" dxfId="298" priority="30" stopIfTrue="1" operator="equal">
      <formula>"ALTO"</formula>
    </cfRule>
    <cfRule type="cellIs" dxfId="297" priority="31" stopIfTrue="1" operator="equal">
      <formula>"EXTREMO"</formula>
    </cfRule>
    <cfRule type="cellIs" dxfId="296" priority="32" stopIfTrue="1" operator="equal">
      <formula>"MODERADO"</formula>
    </cfRule>
  </conditionalFormatting>
  <conditionalFormatting sqref="R28">
    <cfRule type="cellIs" dxfId="295" priority="49" stopIfTrue="1" operator="equal">
      <formula>"BAJO"</formula>
    </cfRule>
    <cfRule type="cellIs" dxfId="294" priority="50" stopIfTrue="1" operator="equal">
      <formula>"ALTO"</formula>
    </cfRule>
    <cfRule type="cellIs" dxfId="293" priority="51" stopIfTrue="1" operator="equal">
      <formula>"EXTREMO"</formula>
    </cfRule>
    <cfRule type="cellIs" dxfId="292" priority="52" stopIfTrue="1" operator="equal">
      <formula>"MODERADO"</formula>
    </cfRule>
  </conditionalFormatting>
  <conditionalFormatting sqref="R29">
    <cfRule type="cellIs" dxfId="291" priority="45" stopIfTrue="1" operator="equal">
      <formula>"BAJO"</formula>
    </cfRule>
    <cfRule type="cellIs" dxfId="290" priority="46" stopIfTrue="1" operator="equal">
      <formula>"ALTO"</formula>
    </cfRule>
    <cfRule type="cellIs" dxfId="289" priority="47" stopIfTrue="1" operator="equal">
      <formula>"EXTREMO"</formula>
    </cfRule>
    <cfRule type="cellIs" dxfId="288" priority="48" stopIfTrue="1" operator="equal">
      <formula>"MODERADO"</formula>
    </cfRule>
  </conditionalFormatting>
  <conditionalFormatting sqref="R30">
    <cfRule type="cellIs" dxfId="287" priority="41" stopIfTrue="1" operator="equal">
      <formula>"BAJO"</formula>
    </cfRule>
    <cfRule type="cellIs" dxfId="286" priority="42" stopIfTrue="1" operator="equal">
      <formula>"ALTO"</formula>
    </cfRule>
    <cfRule type="cellIs" dxfId="285" priority="43" stopIfTrue="1" operator="equal">
      <formula>"EXTREMO"</formula>
    </cfRule>
    <cfRule type="cellIs" dxfId="284" priority="44" stopIfTrue="1" operator="equal">
      <formula>"MODERADO"</formula>
    </cfRule>
  </conditionalFormatting>
  <conditionalFormatting sqref="R35">
    <cfRule type="cellIs" dxfId="283" priority="25" stopIfTrue="1" operator="equal">
      <formula>"BAJO"</formula>
    </cfRule>
    <cfRule type="cellIs" dxfId="282" priority="26" stopIfTrue="1" operator="equal">
      <formula>"ALTO"</formula>
    </cfRule>
    <cfRule type="cellIs" dxfId="281" priority="27" stopIfTrue="1" operator="equal">
      <formula>"EXTREMO"</formula>
    </cfRule>
    <cfRule type="cellIs" dxfId="280" priority="28" stopIfTrue="1" operator="equal">
      <formula>"MODERADO"</formula>
    </cfRule>
  </conditionalFormatting>
  <conditionalFormatting sqref="R11">
    <cfRule type="cellIs" dxfId="279" priority="21" stopIfTrue="1" operator="equal">
      <formula>"BAJO"</formula>
    </cfRule>
    <cfRule type="cellIs" dxfId="278" priority="22" stopIfTrue="1" operator="equal">
      <formula>"ALTO"</formula>
    </cfRule>
    <cfRule type="cellIs" dxfId="277" priority="23" stopIfTrue="1" operator="equal">
      <formula>"EXTREMO"</formula>
    </cfRule>
    <cfRule type="cellIs" dxfId="276" priority="24" stopIfTrue="1" operator="equal">
      <formula>"MODERADO"</formula>
    </cfRule>
  </conditionalFormatting>
  <conditionalFormatting sqref="R25">
    <cfRule type="cellIs" dxfId="275" priority="17" stopIfTrue="1" operator="equal">
      <formula>"BAJO"</formula>
    </cfRule>
    <cfRule type="cellIs" dxfId="274" priority="18" stopIfTrue="1" operator="equal">
      <formula>"ALTO"</formula>
    </cfRule>
    <cfRule type="cellIs" dxfId="273" priority="19" stopIfTrue="1" operator="equal">
      <formula>"EXTREMO"</formula>
    </cfRule>
    <cfRule type="cellIs" dxfId="272" priority="20" stopIfTrue="1" operator="equal">
      <formula>"MODERADO"</formula>
    </cfRule>
  </conditionalFormatting>
  <conditionalFormatting sqref="R26">
    <cfRule type="cellIs" dxfId="271" priority="13" stopIfTrue="1" operator="equal">
      <formula>"BAJO"</formula>
    </cfRule>
    <cfRule type="cellIs" dxfId="270" priority="14" stopIfTrue="1" operator="equal">
      <formula>"ALTO"</formula>
    </cfRule>
    <cfRule type="cellIs" dxfId="269" priority="15" stopIfTrue="1" operator="equal">
      <formula>"EXTREMO"</formula>
    </cfRule>
    <cfRule type="cellIs" dxfId="268" priority="16" stopIfTrue="1" operator="equal">
      <formula>"MODERADO"</formula>
    </cfRule>
  </conditionalFormatting>
  <conditionalFormatting sqref="R27">
    <cfRule type="cellIs" dxfId="267" priority="9" stopIfTrue="1" operator="equal">
      <formula>"BAJO"</formula>
    </cfRule>
    <cfRule type="cellIs" dxfId="266" priority="10" stopIfTrue="1" operator="equal">
      <formula>"ALTO"</formula>
    </cfRule>
    <cfRule type="cellIs" dxfId="265" priority="11" stopIfTrue="1" operator="equal">
      <formula>"EXTREMO"</formula>
    </cfRule>
    <cfRule type="cellIs" dxfId="264" priority="12" stopIfTrue="1" operator="equal">
      <formula>"MODERADO"</formula>
    </cfRule>
  </conditionalFormatting>
  <dataValidations count="17">
    <dataValidation type="list" allowBlank="1" showInputMessage="1" showErrorMessage="1" error="SOLO PUEDE ESCOJER UNA ALTERNATIVA DE LAS PREESTABLECIDAS" promptTitle="ALTERNATIVA PARA IMPACTO" sqref="H5:H6 H33:H35 H16:H31 H8:H10 H12">
      <formula1>#REF!</formula1>
    </dataValidation>
    <dataValidation type="list" allowBlank="1" showInputMessage="1" showErrorMessage="1" error="SOLO PUEDE ESCOJER UNA ALTERNATIVA DE LAS PREESTABLECIDAS" promptTitle="ALTERNATIVAS PARA PROBABILIDAD" sqref="F5:F6 D38:D39 F16:F31 F33:F35 F8:F10 F12">
      <formula1>#REF!</formula1>
    </dataValidation>
    <dataValidation type="list" allowBlank="1" showInputMessage="1" showErrorMessage="1" error="SOLO PUEDE ESCOJER UNA ALTERNATIVA DE LAS PREESTABLECIDAS" promptTitle="CLASIFICACION DEL CONTROL" sqref="O17:O24 H38:H39 O26:O27 O32">
      <formula1>$R$4:$R$7</formula1>
    </dataValidation>
    <dataValidation type="list" allowBlank="1" showInputMessage="1" showErrorMessage="1" error="SOLO PUEDE ESCOJER UNA ALTERNATIVA DE LAS PREESTABLECIDAS" promptTitle="CLASIFICACION DEL CONTROL" sqref="M5:M6 O31 O28 O16 M8:M10 O12">
      <formula1>$R$5:$R$8</formula1>
    </dataValidation>
    <dataValidation type="list" allowBlank="1" showInputMessage="1" showErrorMessage="1" error="SOLO PUEDE ESCOJER UNA ALTERNATIVA DE LAS PREESTABLECIDAS" promptTitle="ALTERNATIVA PARA LA ESTRATEGIA" sqref="T17:T24 J36:J39 T32">
      <formula1>$Q$4:$Q$7</formula1>
    </dataValidation>
    <dataValidation type="list" allowBlank="1" showInputMessage="1" showErrorMessage="1" error="SOLO PUEDE ESCOJER UNA ALTERNATIVA DE LAS PREESTABLECIDAS" promptTitle="ALTERNATIVA PARA LA ESTRATEGIA" sqref="O5:O6 T12 O8:O10 T16">
      <formula1>$Q$5:$Q$8</formula1>
    </dataValidation>
    <dataValidation type="list" allowBlank="1" showInputMessage="1" showErrorMessage="1" error="SOLO PUEDE ESCOJER UNA ALTERNATIVA DE LAS PREESTABLECIDAS" promptTitle="ALTERNATIVA PARA LA ESTRATEGIA" sqref="T13:T14 T25:T31 T33:T35">
      <formula1>$R$4:$R$6</formula1>
    </dataValidation>
    <dataValidation type="list" allowBlank="1" showInputMessage="1" showErrorMessage="1" error="SOLO PUEDE ESCOJER UNA ALTERNATIVA DE LAS PREESTABLECIDAS" promptTitle="CLASIFICACION DEL CONTROL" sqref="O25 O29:O30 O33:O35">
      <formula1>$S$4:$S$9</formula1>
    </dataValidation>
    <dataValidation type="list" allowBlank="1" showInputMessage="1" showErrorMessage="1" error="SOLO PUEDE ESCOJER UNA ALTERNATIVA DE LAS PREESTABLECIDAS" promptTitle="ALTERNATIVAS PARA PROBABILIDAD" sqref="F36:F37">
      <formula1>#REF!</formula1>
    </dataValidation>
    <dataValidation type="list" allowBlank="1" showInputMessage="1" showErrorMessage="1" error="SOLO PUEDE ESCOJER UNA ALTERNATIVA DE LAS PREESTABLECIDAS" promptTitle="ALTERNATIVA PARA IMPACTO" sqref="H36:H37">
      <formula1>#REF!</formula1>
    </dataValidation>
    <dataValidation type="list" allowBlank="1" showInputMessage="1" showErrorMessage="1" error="SOLO PUEDE ESCOJER UNA ALTERNATIVA DE LAS PREESTABLECIDAS" promptTitle="CLASIFICACION DEL CONTROL" sqref="O36:O37">
      <formula1>$U$5:$U$9</formula1>
    </dataValidation>
    <dataValidation type="list" allowBlank="1" showInputMessage="1" showErrorMessage="1" error="SOLO PUEDE ESCOJER UNA ALTERNATIVA DE LAS PREESTABLECIDAS" promptTitle="ALTERNATIVA PARA LA ESTRATEGIA" sqref="T36:T37">
      <formula1>$T$5:$T$9</formula1>
    </dataValidation>
    <dataValidation type="list" allowBlank="1" showInputMessage="1" showErrorMessage="1" error="SOLO PUEDE ESCOJER UNA ALTERNATIVA DE LAS PREESTABLECIDAS" promptTitle="ALTERNATIVA PARA LA ESTRATEGIA" sqref="T11">
      <formula1>$U$5:$U$12</formula1>
    </dataValidation>
    <dataValidation type="list" allowBlank="1" showInputMessage="1" showErrorMessage="1" error="SOLO PUEDE ESCOJER UNA ALTERNATIVA DE LAS PREESTABLECIDAS" promptTitle="CLASIFICACION DEL CONTROL" sqref="O13:O14">
      <formula1>$X$1:$X$5</formula1>
    </dataValidation>
    <dataValidation type="list" allowBlank="1" showInputMessage="1" showErrorMessage="1" error="SOLO PUEDE ESCOJER UNA ALTERNATIVA DE LAS PREESTABLECIDAS" promptTitle="CLASIFICACION DEL CONTROL" sqref="O11">
      <formula1>$X$1:$X$5</formula1>
    </dataValidation>
    <dataValidation type="list" allowBlank="1" showInputMessage="1" showErrorMessage="1" error="SOLO PUEDE ESCOJER UNA ALTERNATIVA DE LAS PREESTABLECIDAS" promptTitle="ALTERNATIVAS PARA PROBABILIDAD" sqref="F11 F13:F14">
      <formula1>$U$1:$U$5</formula1>
    </dataValidation>
    <dataValidation type="list" allowBlank="1" showInputMessage="1" showErrorMessage="1" error="SOLO PUEDE ESCOJER UNA ALTERNATIVA DE LAS PREESTABLECIDAS" promptTitle="ALTERNATIVA PARA IMPACTO" sqref="H11 H13:H14">
      <formula1>$V$1:$V$5</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0"/>
  <sheetViews>
    <sheetView topLeftCell="A22" workbookViewId="0">
      <selection activeCell="F41" sqref="F41"/>
    </sheetView>
  </sheetViews>
  <sheetFormatPr baseColWidth="10" defaultRowHeight="15" x14ac:dyDescent="0.25"/>
  <cols>
    <col min="1" max="1" width="30.85546875" customWidth="1"/>
    <col min="2" max="2" width="7.7109375" customWidth="1"/>
    <col min="3" max="3" width="45.42578125" customWidth="1"/>
    <col min="4" max="4" width="31.5703125" customWidth="1"/>
    <col min="5" max="5" width="39.140625" customWidth="1"/>
    <col min="6" max="6" width="17.42578125" bestFit="1" customWidth="1"/>
    <col min="7" max="7" width="7.42578125" bestFit="1" customWidth="1"/>
    <col min="8" max="8" width="17.5703125" customWidth="1"/>
    <col min="9" max="9" width="7.42578125" bestFit="1" customWidth="1"/>
    <col min="10" max="10" width="4.42578125" customWidth="1"/>
    <col min="11" max="11" width="15.42578125" customWidth="1"/>
    <col min="12" max="12" width="7.42578125" bestFit="1" customWidth="1"/>
    <col min="13" max="13" width="31.5703125" customWidth="1"/>
    <col min="14" max="14" width="24.5703125" customWidth="1"/>
    <col min="15" max="15" width="15.5703125" bestFit="1" customWidth="1"/>
    <col min="16" max="16" width="7.42578125" bestFit="1" customWidth="1"/>
    <col min="17" max="17" width="4.5703125" customWidth="1"/>
    <col min="18" max="18" width="11.85546875" bestFit="1" customWidth="1"/>
    <col min="19" max="19" width="7.42578125" bestFit="1" customWidth="1"/>
    <col min="20" max="20" width="18.42578125" customWidth="1"/>
    <col min="24" max="24" width="19.7109375" customWidth="1"/>
  </cols>
  <sheetData>
    <row r="1" spans="1:24" ht="15.75" customHeight="1" thickBot="1" x14ac:dyDescent="0.3">
      <c r="A1" s="517" t="s">
        <v>68</v>
      </c>
      <c r="B1" s="520" t="s">
        <v>0</v>
      </c>
      <c r="C1" s="499" t="s">
        <v>1</v>
      </c>
      <c r="D1" s="499" t="s">
        <v>69</v>
      </c>
      <c r="E1" s="499" t="s">
        <v>70</v>
      </c>
      <c r="F1" s="497" t="s">
        <v>20</v>
      </c>
      <c r="G1" s="497"/>
      <c r="H1" s="497"/>
      <c r="I1" s="497"/>
      <c r="J1" s="497"/>
      <c r="K1" s="497"/>
      <c r="L1" s="508"/>
      <c r="M1" s="502" t="s">
        <v>121</v>
      </c>
      <c r="N1" s="509"/>
      <c r="O1" s="509"/>
      <c r="P1" s="503"/>
      <c r="Q1" s="510" t="s">
        <v>23</v>
      </c>
      <c r="R1" s="495" t="s">
        <v>122</v>
      </c>
      <c r="S1" s="512"/>
      <c r="T1" s="495" t="s">
        <v>39</v>
      </c>
      <c r="U1" s="419" t="s">
        <v>47</v>
      </c>
      <c r="V1" s="419" t="s">
        <v>231</v>
      </c>
      <c r="W1" t="s">
        <v>42</v>
      </c>
      <c r="X1" s="417" t="s">
        <v>50</v>
      </c>
    </row>
    <row r="2" spans="1:24" ht="15.75" customHeight="1" thickBot="1" x14ac:dyDescent="0.3">
      <c r="A2" s="518"/>
      <c r="B2" s="520"/>
      <c r="C2" s="499"/>
      <c r="D2" s="499"/>
      <c r="E2" s="499"/>
      <c r="F2" s="497" t="s">
        <v>21</v>
      </c>
      <c r="G2" s="497"/>
      <c r="H2" s="497" t="s">
        <v>22</v>
      </c>
      <c r="I2" s="497"/>
      <c r="J2" s="498" t="s">
        <v>23</v>
      </c>
      <c r="K2" s="499" t="s">
        <v>24</v>
      </c>
      <c r="L2" s="501" t="s">
        <v>25</v>
      </c>
      <c r="M2" s="502" t="s">
        <v>123</v>
      </c>
      <c r="N2" s="503"/>
      <c r="O2" s="506" t="s">
        <v>34</v>
      </c>
      <c r="P2" s="507"/>
      <c r="Q2" s="511"/>
      <c r="R2" s="513"/>
      <c r="S2" s="514"/>
      <c r="T2" s="496"/>
      <c r="U2" s="419" t="s">
        <v>30</v>
      </c>
      <c r="V2" s="419" t="s">
        <v>29</v>
      </c>
      <c r="W2" t="s">
        <v>40</v>
      </c>
      <c r="X2" s="417" t="s">
        <v>129</v>
      </c>
    </row>
    <row r="3" spans="1:24" ht="30.75" thickBot="1" x14ac:dyDescent="0.3">
      <c r="A3" s="519"/>
      <c r="B3" s="520"/>
      <c r="C3" s="499"/>
      <c r="D3" s="499"/>
      <c r="E3" s="499"/>
      <c r="F3" s="33" t="s">
        <v>26</v>
      </c>
      <c r="G3" s="33" t="s">
        <v>25</v>
      </c>
      <c r="H3" s="33" t="s">
        <v>26</v>
      </c>
      <c r="I3" s="33" t="s">
        <v>25</v>
      </c>
      <c r="J3" s="498"/>
      <c r="K3" s="500"/>
      <c r="L3" s="501"/>
      <c r="M3" s="504"/>
      <c r="N3" s="505"/>
      <c r="O3" s="92" t="s">
        <v>124</v>
      </c>
      <c r="P3" s="92" t="s">
        <v>25</v>
      </c>
      <c r="Q3" s="511"/>
      <c r="R3" s="92" t="s">
        <v>26</v>
      </c>
      <c r="S3" s="92" t="s">
        <v>25</v>
      </c>
      <c r="T3" s="496"/>
      <c r="U3" s="419" t="s">
        <v>27</v>
      </c>
      <c r="V3" s="419" t="s">
        <v>28</v>
      </c>
      <c r="W3" t="s">
        <v>310</v>
      </c>
      <c r="X3" s="417" t="s">
        <v>36</v>
      </c>
    </row>
    <row r="4" spans="1:24" ht="30.75" thickBot="1" x14ac:dyDescent="0.3">
      <c r="A4" s="59" t="s">
        <v>2</v>
      </c>
      <c r="B4" s="60"/>
      <c r="C4" s="61"/>
      <c r="D4" s="61"/>
      <c r="E4" s="61"/>
      <c r="F4" s="61"/>
      <c r="G4" s="61"/>
      <c r="H4" s="61"/>
      <c r="I4" s="61"/>
      <c r="J4" s="61"/>
      <c r="K4" s="61"/>
      <c r="L4" s="62"/>
      <c r="M4" s="93">
        <v>2021</v>
      </c>
      <c r="N4" s="93">
        <v>2022</v>
      </c>
      <c r="O4" s="23"/>
      <c r="P4" s="23"/>
      <c r="Q4" s="23"/>
      <c r="R4" s="23"/>
      <c r="S4" s="23"/>
      <c r="T4" s="23"/>
      <c r="U4" s="420" t="s">
        <v>374</v>
      </c>
      <c r="V4" s="419" t="s">
        <v>33</v>
      </c>
      <c r="W4" t="s">
        <v>41</v>
      </c>
      <c r="X4" s="417" t="s">
        <v>37</v>
      </c>
    </row>
    <row r="5" spans="1:24" ht="72" x14ac:dyDescent="0.25">
      <c r="A5" s="128" t="s">
        <v>145</v>
      </c>
      <c r="B5" s="127" t="s">
        <v>146</v>
      </c>
      <c r="C5" s="131" t="s">
        <v>147</v>
      </c>
      <c r="D5" s="122" t="s">
        <v>159</v>
      </c>
      <c r="E5" s="122" t="s">
        <v>160</v>
      </c>
      <c r="F5" s="110" t="s">
        <v>31</v>
      </c>
      <c r="G5" s="115">
        <v>5</v>
      </c>
      <c r="H5" s="110" t="s">
        <v>33</v>
      </c>
      <c r="I5" s="70">
        <f t="shared" ref="I5:I6" si="0">IF(H5="INSIGNIFICANTE",1,(IF(H5="BAJO",2,(IF(H5="MODERADO",3,(IF(H5="SIGNIFICATIVO",4,IF(H5="CRITICO",5,0))))))))</f>
        <v>4</v>
      </c>
      <c r="J5" s="69" t="str">
        <f t="shared" ref="J5:J10" si="1">+CONCATENATE(G5,I5)</f>
        <v>54</v>
      </c>
      <c r="K5" s="69" t="str">
        <f t="shared" ref="K5:K10" si="2">IF(OR(J5="25",J5="34",J5="35",J5="45",J5="44",J5="53",J5="54",J5="55",J5="55"),"EXTREMO",IF(OR(J5="15",J5="24",J5="33",J5="42",J5="43",J5="52"),"ALTO",IF(OR(J5="13",J5="14",J5="23",J5="32",J5="41",J5="51"),"MODERADO",IF(OR(J5="11",J5="12",J5="21",J5="22",J5="31",),"BAJO"))))</f>
        <v>EXTREMO</v>
      </c>
      <c r="L5" s="71">
        <f t="shared" ref="L5" si="3">IF(K5="BAJO",1,IF(K5="MODERADO",2,IF(K5="ALTO",3,IF(K5="EXTREMO",4,0))))</f>
        <v>4</v>
      </c>
      <c r="M5" s="176" t="s">
        <v>215</v>
      </c>
      <c r="N5" s="177" t="s">
        <v>216</v>
      </c>
      <c r="O5" s="94" t="s">
        <v>129</v>
      </c>
      <c r="P5" s="94">
        <f>IF(O5="CONTROL EXCELENTE",1,(IF(O5="CONTROL SATISFACTORIO",2,(IF(O5="CONTROL ADECUADO",3,(IF(O5="CONTROL DEBIL",4,IF(O5="SIN CONTROLES",5,0))))))))</f>
        <v>4</v>
      </c>
      <c r="Q5" s="95" t="str">
        <f>+CONCATENATE(L5,P5)</f>
        <v>44</v>
      </c>
      <c r="R5" s="94" t="str">
        <f>IF(OR(Q5="25",Q5="34",Q5="35",Q5="43",Q5="44",Q5="45"),"EXTREMO",IF(OR(Q5="15",Q5="24",Q5="33"=Q5="42"),"ALTO",IF(OR(Q5="14",Q5="23",Q5="32",Q5="41"),"MODERADO",IF(OR(Q5="11",Q5="12",Q5="13",Q5="21",Q5="22",Q5="31"),"BAJO"))))</f>
        <v>EXTREMO</v>
      </c>
      <c r="S5" s="96">
        <f>IF(R5="BAJO",1,IF(R5="MODERADO",2,IF(R5="ALTO",3,IF(R5="EXTREMO",4,0))))</f>
        <v>4</v>
      </c>
      <c r="T5" s="165" t="s">
        <v>481</v>
      </c>
      <c r="U5" s="419" t="s">
        <v>31</v>
      </c>
      <c r="V5" s="419" t="s">
        <v>180</v>
      </c>
      <c r="W5" t="s">
        <v>481</v>
      </c>
      <c r="X5" s="417" t="s">
        <v>482</v>
      </c>
    </row>
    <row r="6" spans="1:24" ht="108" x14ac:dyDescent="0.25">
      <c r="A6" s="111" t="s">
        <v>148</v>
      </c>
      <c r="B6" s="126" t="s">
        <v>149</v>
      </c>
      <c r="C6" s="130" t="s">
        <v>150</v>
      </c>
      <c r="D6" s="122" t="s">
        <v>161</v>
      </c>
      <c r="E6" s="121" t="s">
        <v>162</v>
      </c>
      <c r="F6" s="110" t="s">
        <v>27</v>
      </c>
      <c r="G6" s="118">
        <v>3</v>
      </c>
      <c r="H6" s="178" t="s">
        <v>151</v>
      </c>
      <c r="I6" s="70">
        <f t="shared" si="0"/>
        <v>4</v>
      </c>
      <c r="J6" s="69" t="str">
        <f t="shared" si="1"/>
        <v>34</v>
      </c>
      <c r="K6" s="69" t="str">
        <f t="shared" si="2"/>
        <v>EXTREMO</v>
      </c>
      <c r="L6" s="71">
        <f t="shared" ref="L6:L30" si="4">IF(K6="BAJO",1,IF(K6="MODERADO",2,IF(K6="ALTO",3,IF(K6="EXTREMO",4,0))))</f>
        <v>4</v>
      </c>
      <c r="M6" s="171" t="s">
        <v>217</v>
      </c>
      <c r="N6" s="171" t="s">
        <v>218</v>
      </c>
      <c r="O6" s="94" t="s">
        <v>129</v>
      </c>
      <c r="P6" s="94">
        <f>IF(O6="CONTROL EXCELENTE",1,(IF(O6="CONTROL SATISFACTORIO",2,(IF(O6="CONTROL ADECUADO",3,(IF(O6="CONTROL DEBIL",4,IF(O6="SIN CONTROLES",5,0))))))))</f>
        <v>4</v>
      </c>
      <c r="Q6" s="95" t="str">
        <f>+CONCATENATE(L6,P6)</f>
        <v>44</v>
      </c>
      <c r="R6" s="94" t="str">
        <f>IF(OR(Q6="25",Q6="34",Q6="35",Q6="43",Q6="44",Q6="45"),"EXTREMO",IF(OR(Q6="15",Q6="24",Q6="33"=Q6="42"),"ALTO",IF(OR(Q6="14",Q6="23",Q6="32",Q6="41"),"MODERADO",IF(OR(Q6="11",Q6="12",Q6="13",Q6="21",Q6="22",Q6="31"),"BAJO"))))</f>
        <v>EXTREMO</v>
      </c>
      <c r="S6" s="96">
        <f>IF(R6="BAJO",1,IF(R6="MODERADO",2,IF(R6="ALTO",3,IF(R6="EXTREMO",4,0))))</f>
        <v>4</v>
      </c>
      <c r="T6" s="165" t="s">
        <v>310</v>
      </c>
    </row>
    <row r="7" spans="1:24" x14ac:dyDescent="0.25">
      <c r="A7" s="63" t="s">
        <v>71</v>
      </c>
      <c r="B7" s="64"/>
      <c r="C7" s="64"/>
      <c r="D7" s="64"/>
      <c r="E7" s="64"/>
      <c r="F7" s="64"/>
      <c r="G7" s="64"/>
      <c r="H7" s="64"/>
      <c r="I7" s="64"/>
      <c r="J7" s="64"/>
      <c r="K7" s="64"/>
      <c r="L7" s="65"/>
      <c r="M7" s="108"/>
      <c r="N7" s="109"/>
      <c r="O7" s="112"/>
      <c r="P7" s="112" t="s">
        <v>43</v>
      </c>
      <c r="Q7" s="113" t="s">
        <v>43</v>
      </c>
      <c r="R7" s="112" t="s">
        <v>43</v>
      </c>
      <c r="S7" s="108" t="s">
        <v>43</v>
      </c>
      <c r="T7" s="114"/>
    </row>
    <row r="8" spans="1:24" ht="45" x14ac:dyDescent="0.25">
      <c r="A8" s="66" t="s">
        <v>72</v>
      </c>
      <c r="B8" s="67" t="s">
        <v>73</v>
      </c>
      <c r="C8" s="68" t="s">
        <v>74</v>
      </c>
      <c r="D8" s="68" t="s">
        <v>75</v>
      </c>
      <c r="E8" s="68" t="s">
        <v>76</v>
      </c>
      <c r="F8" s="110" t="s">
        <v>27</v>
      </c>
      <c r="G8" s="70">
        <f t="shared" ref="G8:G10" si="5">IF(F8="REMOTO",1,(IF(F8="POCO PROBABLE",2,(IF(F8="POSIBLE",3,(IF(F8="MUY PROBABLE",4,IF(F8="CIERTO",5,0))))))))</f>
        <v>3</v>
      </c>
      <c r="H8" s="69" t="s">
        <v>33</v>
      </c>
      <c r="I8" s="70">
        <f t="shared" ref="I8:I10" si="6">IF(H8="INSIGNIFICANTE",1,(IF(H8="BAJO",2,(IF(H8="MODERADO",3,(IF(H8="SIGNIFICATIVO",4,IF(H8="CRITICO",5,0))))))))</f>
        <v>4</v>
      </c>
      <c r="J8" s="69" t="str">
        <f t="shared" si="1"/>
        <v>34</v>
      </c>
      <c r="K8" s="69" t="str">
        <f t="shared" si="2"/>
        <v>EXTREMO</v>
      </c>
      <c r="L8" s="71">
        <f t="shared" si="4"/>
        <v>4</v>
      </c>
      <c r="M8" s="97" t="s">
        <v>125</v>
      </c>
      <c r="N8" s="98" t="s">
        <v>126</v>
      </c>
      <c r="O8" s="94" t="s">
        <v>36</v>
      </c>
      <c r="P8" s="94">
        <f>IF(O8="CONTROL EXCELENTE",1,(IF(O8="CONTROL SATISFACTORIO",2,(IF(O8="CONTROL ADECUADO",3,(IF(O8="CONTROL DEBIL",4,IF(O8="SIN CONTROLES",5,0))))))))</f>
        <v>3</v>
      </c>
      <c r="Q8" s="95" t="str">
        <f>+CONCATENATE(L8,P8)</f>
        <v>43</v>
      </c>
      <c r="R8" s="94" t="str">
        <f>IF(OR(Q8="25",Q8="34",Q8="35",Q8="43",Q8="44",Q8="45"),"EXTREMO",IF(OR(Q8="15",Q8="24",Q8="33"=Q8="42"),"ALTO",IF(OR(Q8="14",Q8="23",Q8="32",Q8="41"),"MODERADO",IF(OR(Q8="11",Q8="12",Q8="13",Q8="21",Q8="22",Q8="31"),"BAJO"))))</f>
        <v>EXTREMO</v>
      </c>
      <c r="S8" s="96">
        <f>IF(R8="BAJO",1,IF(R8="MODERADO",2,IF(R8="ALTO",3,IF(R8="EXTREMO",4,0))))</f>
        <v>4</v>
      </c>
      <c r="T8" s="96" t="s">
        <v>42</v>
      </c>
    </row>
    <row r="9" spans="1:24" ht="30" x14ac:dyDescent="0.25">
      <c r="A9" s="66" t="s">
        <v>72</v>
      </c>
      <c r="B9" s="67" t="s">
        <v>77</v>
      </c>
      <c r="C9" s="68" t="s">
        <v>78</v>
      </c>
      <c r="D9" s="68" t="s">
        <v>75</v>
      </c>
      <c r="E9" s="68" t="s">
        <v>79</v>
      </c>
      <c r="F9" s="110" t="s">
        <v>27</v>
      </c>
      <c r="G9" s="70">
        <f t="shared" si="5"/>
        <v>3</v>
      </c>
      <c r="H9" s="69" t="s">
        <v>33</v>
      </c>
      <c r="I9" s="70">
        <f t="shared" si="6"/>
        <v>4</v>
      </c>
      <c r="J9" s="69" t="str">
        <f t="shared" si="1"/>
        <v>34</v>
      </c>
      <c r="K9" s="69" t="str">
        <f t="shared" si="2"/>
        <v>EXTREMO</v>
      </c>
      <c r="L9" s="71">
        <f t="shared" si="4"/>
        <v>4</v>
      </c>
      <c r="M9" s="97" t="s">
        <v>127</v>
      </c>
      <c r="N9" s="98" t="s">
        <v>128</v>
      </c>
      <c r="O9" s="94" t="s">
        <v>129</v>
      </c>
      <c r="P9" s="94">
        <f>IF(O9="CONTROL EXCELENTE",1,(IF(O9="CONTROL SATISFACTORIO",2,(IF(O9="CONTROL ADECUADO",3,(IF(O9="CONTROL DEBIL",4,IF(O9="SIN CONTROLES",5,0))))))))</f>
        <v>4</v>
      </c>
      <c r="Q9" s="95" t="str">
        <f>+CONCATENATE(L9,P9)</f>
        <v>44</v>
      </c>
      <c r="R9" s="94" t="str">
        <f>IF(OR(Q9="25",Q9="34",Q9="35",Q9="43",Q9="44",Q9="45"),"EXTREMO",IF(OR(Q9="15",Q9="24",Q9="33"=Q9="42"),"ALTO",IF(OR(Q9="14",Q9="23",Q9="32",Q9="41"),"MODERADO",IF(OR(Q9="11",Q9="12",Q9="13",Q9="21",Q9="22",Q9="31"),"BAJO"))))</f>
        <v>EXTREMO</v>
      </c>
      <c r="S9" s="96">
        <f>IF(R9="BAJO",1,IF(R9="MODERADO",2,IF(R9="ALTO",3,IF(R9="EXTREMO",4,0))))</f>
        <v>4</v>
      </c>
      <c r="T9" s="96" t="s">
        <v>42</v>
      </c>
    </row>
    <row r="10" spans="1:24" ht="45" x14ac:dyDescent="0.25">
      <c r="A10" s="66" t="s">
        <v>80</v>
      </c>
      <c r="B10" s="67" t="s">
        <v>81</v>
      </c>
      <c r="C10" s="68" t="s">
        <v>82</v>
      </c>
      <c r="D10" s="68" t="s">
        <v>83</v>
      </c>
      <c r="E10" s="68" t="s">
        <v>84</v>
      </c>
      <c r="F10" s="110" t="s">
        <v>30</v>
      </c>
      <c r="G10" s="70">
        <f t="shared" si="5"/>
        <v>2</v>
      </c>
      <c r="H10" s="69" t="s">
        <v>28</v>
      </c>
      <c r="I10" s="70">
        <f t="shared" si="6"/>
        <v>3</v>
      </c>
      <c r="J10" s="69" t="str">
        <f t="shared" si="1"/>
        <v>23</v>
      </c>
      <c r="K10" s="69" t="str">
        <f t="shared" si="2"/>
        <v>MODERADO</v>
      </c>
      <c r="L10" s="71">
        <f t="shared" si="4"/>
        <v>2</v>
      </c>
      <c r="M10" s="97" t="s">
        <v>130</v>
      </c>
      <c r="N10" s="98" t="s">
        <v>131</v>
      </c>
      <c r="O10" s="94" t="s">
        <v>129</v>
      </c>
      <c r="P10" s="94">
        <f>IF(O10="CONTROL EXCELENTE",1,(IF(O10="CONTROL SATISFACTORIO",2,(IF(O10="CONTROL ADECUADO",3,(IF(O10="CONTROL DEBIL",4,IF(O10="SIN CONTROLES",5,0))))))))</f>
        <v>4</v>
      </c>
      <c r="Q10" s="95" t="str">
        <f>+CONCATENATE(L10,P10)</f>
        <v>24</v>
      </c>
      <c r="R10" s="94" t="str">
        <f>IF(OR(Q10="25",Q10="34",Q10="35",Q10="43",Q10="44",Q10="45"),"EXTREMO",IF(OR(Q10="15",Q10="24",Q10="33"=Q10="42"),"ALTO",IF(OR(Q10="14",Q10="23",Q10="32",Q10="41"),"MODERADO",IF(OR(Q10="11",Q10="12",Q10="13",Q10="21",Q10="22",Q10="31"),"BAJO"))))</f>
        <v>ALTO</v>
      </c>
      <c r="S10" s="96">
        <v>2</v>
      </c>
      <c r="T10" s="96" t="s">
        <v>42</v>
      </c>
    </row>
    <row r="11" spans="1:24" x14ac:dyDescent="0.25">
      <c r="A11" s="76" t="s">
        <v>95</v>
      </c>
      <c r="B11" s="77"/>
      <c r="C11" s="78"/>
      <c r="D11" s="79"/>
      <c r="E11" s="79"/>
      <c r="F11" s="80"/>
      <c r="G11" s="81"/>
      <c r="H11" s="80"/>
      <c r="I11" s="82"/>
      <c r="J11" s="80"/>
      <c r="K11" s="80"/>
      <c r="L11" s="83"/>
      <c r="M11" s="107"/>
      <c r="N11" s="107"/>
      <c r="O11" s="107"/>
      <c r="P11" s="107"/>
      <c r="Q11" s="107"/>
      <c r="R11" s="107"/>
      <c r="S11" s="107"/>
      <c r="T11" s="107"/>
    </row>
    <row r="12" spans="1:24" ht="39" x14ac:dyDescent="0.25">
      <c r="A12" s="84" t="s">
        <v>96</v>
      </c>
      <c r="B12" s="85" t="s">
        <v>97</v>
      </c>
      <c r="C12" s="86" t="s">
        <v>98</v>
      </c>
      <c r="D12" s="68" t="s">
        <v>99</v>
      </c>
      <c r="E12" s="73" t="s">
        <v>100</v>
      </c>
      <c r="F12" s="110" t="s">
        <v>27</v>
      </c>
      <c r="G12" s="87">
        <f>IF(F12="REMOTO",1,(IF(F12="POCO PROBABLE",2,(IF(F12="POSIBLE",3,(IF(F12="MUY PROBABLE",4,IF(F12="CIERTO",5,0))))))))</f>
        <v>3</v>
      </c>
      <c r="H12" s="69" t="s">
        <v>28</v>
      </c>
      <c r="I12" s="87">
        <f>IF(H12="INSIGNIFICANTE",1,(IF(H12="BAJO",2,(IF(H12="MODERADO",3,(IF(H12="SIGNIFICATIVO",4,IF(H12="CRITICO",5,0))))))))</f>
        <v>3</v>
      </c>
      <c r="J12" s="69" t="str">
        <f t="shared" ref="J12:J17" si="7">+CONCATENATE(G12,I12)</f>
        <v>33</v>
      </c>
      <c r="K12" s="69" t="str">
        <f>IF(OR(J12="25",J12="34",J12="35",J12="45",J12="44",J12="53",J12="54",J12="55",J12="55"),"EXTREMO",IF(OR(J12="15",J12="24",J12="33",J12="42",J12="43",J12="52"),"ALTO",IF(OR(J12="13",J12="14",J12="23",J12="32",J12="41",J12="51"),"MODERADO",IF(OR(J12="11",J12="12",J12="21",J12="22",J12="31",),"BAJO"))))</f>
        <v>ALTO</v>
      </c>
      <c r="L12" s="71">
        <f t="shared" si="4"/>
        <v>3</v>
      </c>
      <c r="M12" s="104" t="s">
        <v>136</v>
      </c>
      <c r="N12" s="105" t="s">
        <v>137</v>
      </c>
      <c r="O12" s="94" t="s">
        <v>36</v>
      </c>
      <c r="P12" s="94">
        <v>2</v>
      </c>
      <c r="Q12" s="95" t="str">
        <f>+CONCATENATE(L12,P12)</f>
        <v>32</v>
      </c>
      <c r="R12" s="94" t="str">
        <f>IF(OR(Q12="25",Q12="34",Q12="35",Q12="43",Q12="44",Q12="45"),"EXTREMO",IF(OR(Q12="15",Q12="24",Q12="33"=Q12="42"),"ALTO",IF(OR(Q12="14",Q12="23",Q12="32",Q12="41"),"MODERADO",IF(OR(Q12="11",Q12="12",Q12="13",Q12="21",Q12="22",Q12="31"),"BAJO"))))</f>
        <v>MODERADO</v>
      </c>
      <c r="S12" s="94">
        <f>IF(R12="BAJO",1,IF(R12="MODERADO",2,IF(R12="ALTO",3,IF(R12="EXTREMO",4,0))))</f>
        <v>2</v>
      </c>
      <c r="T12" s="94" t="s">
        <v>40</v>
      </c>
    </row>
    <row r="13" spans="1:24" ht="51" x14ac:dyDescent="0.25">
      <c r="A13" s="72" t="s">
        <v>101</v>
      </c>
      <c r="B13" s="85" t="s">
        <v>102</v>
      </c>
      <c r="C13" s="72" t="s">
        <v>103</v>
      </c>
      <c r="D13" s="73" t="s">
        <v>104</v>
      </c>
      <c r="E13" s="73" t="s">
        <v>105</v>
      </c>
      <c r="F13" s="110" t="s">
        <v>30</v>
      </c>
      <c r="G13" s="87">
        <f>IF(F13="REMOTO",1,(IF(F13="POCO PROBABLE",2,(IF(F13="POSIBLE",3,(IF(F13="MUY PROBABLE",4,IF(F13="CIERTO",5,0))))))))</f>
        <v>2</v>
      </c>
      <c r="H13" s="69" t="s">
        <v>33</v>
      </c>
      <c r="I13" s="87">
        <f>IF(H13="INSIGNIFICANTE",1,(IF(H13="BAJO",2,(IF(H13="MODERADO",3,(IF(H13="SIGNIFICATIVO",4,IF(H13="CRITICO",5,0))))))))</f>
        <v>4</v>
      </c>
      <c r="J13" s="69" t="str">
        <f t="shared" si="7"/>
        <v>24</v>
      </c>
      <c r="K13" s="69" t="str">
        <f>IF(OR(J13="25",J13="34",J13="35",J13="45",J13="44",J13="53",J13="54",J13="55",J13="55"),"EXTREMO",IF(OR(J13="15",J13="24",J13="33",J13="42",J13="43",J13="52"),"ALTO",IF(OR(J13="13",J13="14",J13="23",J13="32",J13="41",J13="51"),"MODERADO",IF(OR(J13="11",J13="12",J13="21",J13="22",J13="31",),"BAJO"))))</f>
        <v>ALTO</v>
      </c>
      <c r="L13" s="71">
        <f t="shared" si="4"/>
        <v>3</v>
      </c>
      <c r="M13" s="104" t="s">
        <v>138</v>
      </c>
      <c r="N13" s="105" t="s">
        <v>139</v>
      </c>
      <c r="O13" s="94" t="s">
        <v>36</v>
      </c>
      <c r="P13" s="94">
        <v>2</v>
      </c>
      <c r="Q13" s="95" t="str">
        <f t="shared" ref="Q13:Q22" si="8">+CONCATENATE(L13,P13)</f>
        <v>32</v>
      </c>
      <c r="R13" s="94" t="str">
        <f>IF(OR(Q13="25",Q13="34",Q13="35",Q13="43",Q13="44",Q13="45"),"EXTREMO",IF(OR(Q13="15",Q13="24",Q13="33"=Q13="42"),"ALTO",IF(OR(Q13="14",Q13="23",Q13="32",Q13="41"),"MODERADO",IF(OR(Q13="11",Q13="12",Q13="13",Q13="21",Q13="22",Q13="31"),"BAJO"))))</f>
        <v>MODERADO</v>
      </c>
      <c r="S13" s="94">
        <f t="shared" ref="S13:S22" si="9">IF(R13="BAJO",1,IF(R13="MODERADO",2,IF(R13="ALTO",3,IF(R13="EXTREMO",4,0))))</f>
        <v>2</v>
      </c>
      <c r="T13" s="94" t="s">
        <v>40</v>
      </c>
    </row>
    <row r="14" spans="1:24" ht="63.75" x14ac:dyDescent="0.25">
      <c r="A14" s="88" t="s">
        <v>106</v>
      </c>
      <c r="B14" s="85" t="s">
        <v>107</v>
      </c>
      <c r="C14" s="88" t="s">
        <v>108</v>
      </c>
      <c r="D14" s="73" t="s">
        <v>109</v>
      </c>
      <c r="E14" s="73" t="s">
        <v>110</v>
      </c>
      <c r="F14" s="110" t="s">
        <v>27</v>
      </c>
      <c r="G14" s="87">
        <f>IF(F14="REMOTO",1,(IF(F14="POCO PROBABLE",2,(IF(F14="POSIBLE",3,(IF(F14="MUY PROBABLE",4,IF(F14="CIERTO",5,0))))))))</f>
        <v>3</v>
      </c>
      <c r="H14" s="69" t="s">
        <v>28</v>
      </c>
      <c r="I14" s="87">
        <f>IF(H14="INSIGNIFICANTE",1,(IF(H14="BAJO",2,(IF(H14="MODERADO",3,(IF(H14="SIGNIFICATIVO",4,IF(H14="CRITICO",5,0))))))))</f>
        <v>3</v>
      </c>
      <c r="J14" s="69" t="str">
        <f t="shared" si="7"/>
        <v>33</v>
      </c>
      <c r="K14" s="69" t="str">
        <f>IF(OR(J14="25",J14="34",J14="35",J14="45",J14="44",J14="53",J14="54",J14="55",J14="55"),"EXTREMO",IF(OR(J14="15",J14="24",J14="33",J14="42",J14="43",J14="52"),"ALTO",IF(OR(J14="13",J14="14",J14="23",J14="32",J14="41",J14="51"),"MODERADO",IF(OR(J14="11",J14="12",J14="21",J14="22",J14="31",),"BAJO"))))</f>
        <v>ALTO</v>
      </c>
      <c r="L14" s="71">
        <f t="shared" si="4"/>
        <v>3</v>
      </c>
      <c r="M14" s="104" t="s">
        <v>140</v>
      </c>
      <c r="N14" s="105" t="s">
        <v>141</v>
      </c>
      <c r="O14" s="94" t="s">
        <v>36</v>
      </c>
      <c r="P14" s="94">
        <v>2</v>
      </c>
      <c r="Q14" s="95" t="str">
        <f t="shared" si="8"/>
        <v>32</v>
      </c>
      <c r="R14" s="94" t="str">
        <f t="shared" ref="R14:R16" si="10">IF(OR(Q14="25",Q14="34",Q14="35",Q14="43",Q14="44",Q14="45"),"EXTREMO",IF(OR(Q14="15",Q14="24",Q14="33"=Q14="42"),"ALTO",IF(OR(Q14="14",Q14="23",Q14="32",Q14="41"),"MODERADO",IF(OR(Q14="11",Q14="12",Q14="13",Q14="21",Q14="22",Q14="31"),"BAJO"))))</f>
        <v>MODERADO</v>
      </c>
      <c r="S14" s="94">
        <f t="shared" si="9"/>
        <v>2</v>
      </c>
      <c r="T14" s="94" t="s">
        <v>40</v>
      </c>
    </row>
    <row r="15" spans="1:24" ht="38.25" x14ac:dyDescent="0.25">
      <c r="A15" s="86" t="s">
        <v>111</v>
      </c>
      <c r="B15" s="85" t="s">
        <v>112</v>
      </c>
      <c r="C15" s="86" t="s">
        <v>113</v>
      </c>
      <c r="D15" s="89" t="s">
        <v>114</v>
      </c>
      <c r="E15" s="90" t="s">
        <v>115</v>
      </c>
      <c r="F15" s="110" t="s">
        <v>27</v>
      </c>
      <c r="G15" s="87">
        <f>IF(F15="REMOTO",1,(IF(F15="POCO PROBABLE",2,(IF(F15="POSIBLE",3,(IF(F15="MUY PROBABLE",4,IF(F15="CIERTO",5,0))))))))</f>
        <v>3</v>
      </c>
      <c r="H15" s="69" t="s">
        <v>28</v>
      </c>
      <c r="I15" s="87">
        <f>IF(H15="INSIGNIFICANTE",1,(IF(H15="BAJO",2,(IF(H15="MODERADO",3,(IF(H15="SIGNIFICATIVO",4,IF(H15="CRITICO",5,0))))))))</f>
        <v>3</v>
      </c>
      <c r="J15" s="69" t="str">
        <f t="shared" si="7"/>
        <v>33</v>
      </c>
      <c r="K15" s="69" t="str">
        <f>IF(OR(J15="25",J15="34",J15="35",J15="45",J15="44",J15="53",J15="54",J15="55",J15="55"),"EXTREMO",IF(OR(J15="15",J15="24",J15="33",J15="42",J15="43",J15="52"),"ALTO",IF(OR(J15="13",J15="14",J15="23",J15="32",J15="41",J15="51"),"MODERADO",IF(OR(J15="11",J15="12",J15="21",J15="22",J15="31",),"BAJO"))))</f>
        <v>ALTO</v>
      </c>
      <c r="L15" s="71">
        <f t="shared" si="4"/>
        <v>3</v>
      </c>
      <c r="M15" s="106" t="s">
        <v>142</v>
      </c>
      <c r="N15" s="105" t="s">
        <v>141</v>
      </c>
      <c r="O15" s="94" t="s">
        <v>36</v>
      </c>
      <c r="P15" s="94">
        <v>2</v>
      </c>
      <c r="Q15" s="95" t="str">
        <f t="shared" si="8"/>
        <v>32</v>
      </c>
      <c r="R15" s="94" t="str">
        <f t="shared" si="10"/>
        <v>MODERADO</v>
      </c>
      <c r="S15" s="94">
        <f t="shared" si="9"/>
        <v>2</v>
      </c>
      <c r="T15" s="94" t="s">
        <v>40</v>
      </c>
    </row>
    <row r="16" spans="1:24" ht="26.25" x14ac:dyDescent="0.25">
      <c r="A16" s="91" t="s">
        <v>116</v>
      </c>
      <c r="B16" s="85" t="s">
        <v>117</v>
      </c>
      <c r="C16" s="73" t="s">
        <v>118</v>
      </c>
      <c r="D16" s="72" t="s">
        <v>119</v>
      </c>
      <c r="E16" s="72" t="s">
        <v>120</v>
      </c>
      <c r="F16" s="110" t="s">
        <v>47</v>
      </c>
      <c r="G16" s="87">
        <f>IF(F16="REMOTO",1,(IF(F16="POCO PROBABLE",2,(IF(F16="POSIBLE",3,(IF(F16="MUY PROBABLE",4,IF(F16="CIERTO",5,0))))))))</f>
        <v>1</v>
      </c>
      <c r="H16" s="69" t="s">
        <v>28</v>
      </c>
      <c r="I16" s="87">
        <f>IF(H16="INSIGNIFICANTE",1,(IF(H16="BAJO",2,(IF(H16="MODERADO",3,(IF(H16="SIGNIFICATIVO",4,IF(H16="CRITICO",5,0))))))))</f>
        <v>3</v>
      </c>
      <c r="J16" s="69" t="str">
        <f t="shared" si="7"/>
        <v>13</v>
      </c>
      <c r="K16" s="69" t="str">
        <f>IF(OR(J16="25",J16="34",J16="35",J16="45",J16="44",J16="53",J16="54",J16="55",J16="55"),"EXTREMO",IF(OR(J16="15",J16="24",J16="33",J16="42",J16="43",J16="52"),"ALTO",IF(OR(J16="13",J16="14",J16="23",J16="32",J16="41",J16="51"),"MODERADO",IF(OR(J16="11",J16="12",J16="21",J16="22",J16="31",),"BAJO"))))</f>
        <v>MODERADO</v>
      </c>
      <c r="L16" s="71">
        <f t="shared" si="4"/>
        <v>2</v>
      </c>
      <c r="M16" s="106" t="s">
        <v>143</v>
      </c>
      <c r="N16" s="105" t="s">
        <v>144</v>
      </c>
      <c r="O16" s="94" t="s">
        <v>36</v>
      </c>
      <c r="P16" s="94">
        <f t="shared" ref="P16:P18" si="11">IF(O16="CONTROL EXCELENTE",1,(IF(O16="CONTROL SATISFACTORIO",2,(IF(O16="CONTROL ADECUADO",3,(IF(O16="CONTROL DEBIL",4,IF(O16="SIN CONTROLES",5,0))))))))</f>
        <v>3</v>
      </c>
      <c r="Q16" s="95" t="str">
        <f t="shared" si="8"/>
        <v>23</v>
      </c>
      <c r="R16" s="94" t="str">
        <f t="shared" si="10"/>
        <v>MODERADO</v>
      </c>
      <c r="S16" s="94">
        <f t="shared" si="9"/>
        <v>2</v>
      </c>
      <c r="T16" s="94" t="s">
        <v>40</v>
      </c>
    </row>
    <row r="17" spans="1:20" ht="216.75" x14ac:dyDescent="0.25">
      <c r="A17" s="128" t="s">
        <v>154</v>
      </c>
      <c r="B17" s="126" t="s">
        <v>152</v>
      </c>
      <c r="C17" s="165" t="s">
        <v>156</v>
      </c>
      <c r="D17" s="123" t="s">
        <v>163</v>
      </c>
      <c r="E17" s="124" t="s">
        <v>164</v>
      </c>
      <c r="F17" s="110" t="s">
        <v>27</v>
      </c>
      <c r="G17" s="115">
        <v>3</v>
      </c>
      <c r="H17" s="117" t="s">
        <v>151</v>
      </c>
      <c r="I17" s="87">
        <f t="shared" ref="I17:I22" si="12">IF(H17="INSIGNIFICANTE",1,(IF(H17="BAJO",2,(IF(H17="MODERADO",3,(IF(H17="SIGNIFICATIVO",4,IF(H17="CRITICO",5,0))))))))</f>
        <v>4</v>
      </c>
      <c r="J17" s="69" t="str">
        <f t="shared" si="7"/>
        <v>34</v>
      </c>
      <c r="K17" s="69" t="s">
        <v>158</v>
      </c>
      <c r="L17" s="71">
        <f t="shared" si="4"/>
        <v>2</v>
      </c>
      <c r="M17" s="179" t="s">
        <v>219</v>
      </c>
      <c r="N17" s="170" t="s">
        <v>220</v>
      </c>
      <c r="O17" s="47" t="s">
        <v>129</v>
      </c>
      <c r="P17" s="116">
        <v>3</v>
      </c>
      <c r="Q17" s="95" t="str">
        <f t="shared" si="8"/>
        <v>23</v>
      </c>
      <c r="R17" s="94" t="str">
        <f>IF(OR(Q17="25",Q17="34",Q17="35",Q17="43",Q17="44",Q17="45"),"EXTREMO",IF(OR(Q17="15",Q17="24",Q17="33"=Q17="42"),"ALTO",IF(OR(Q17="14",Q17="23",Q17="32",Q17="41"),"MODERADO",IF(OR(Q17="11",Q17="12",Q17="13",Q17="21",Q17="22",Q17="31"),"BAJO"))))</f>
        <v>MODERADO</v>
      </c>
      <c r="S17" s="94">
        <f t="shared" si="9"/>
        <v>2</v>
      </c>
      <c r="T17" s="116"/>
    </row>
    <row r="18" spans="1:20" ht="180" x14ac:dyDescent="0.25">
      <c r="A18" s="135" t="s">
        <v>155</v>
      </c>
      <c r="B18" s="126" t="s">
        <v>153</v>
      </c>
      <c r="C18" s="152" t="s">
        <v>157</v>
      </c>
      <c r="D18" s="149" t="s">
        <v>165</v>
      </c>
      <c r="E18" s="150" t="s">
        <v>166</v>
      </c>
      <c r="F18" s="110" t="s">
        <v>27</v>
      </c>
      <c r="G18" s="133">
        <v>3</v>
      </c>
      <c r="H18" s="140" t="s">
        <v>28</v>
      </c>
      <c r="I18" s="87">
        <f t="shared" si="12"/>
        <v>3</v>
      </c>
      <c r="J18" s="69" t="str">
        <f t="shared" ref="J18:J22" si="13">+CONCATENATE(G18,I18)</f>
        <v>33</v>
      </c>
      <c r="K18" s="140" t="s">
        <v>158</v>
      </c>
      <c r="L18" s="71">
        <f t="shared" si="4"/>
        <v>2</v>
      </c>
      <c r="M18" s="180" t="s">
        <v>221</v>
      </c>
      <c r="N18" s="181" t="s">
        <v>222</v>
      </c>
      <c r="O18" s="135" t="s">
        <v>129</v>
      </c>
      <c r="P18" s="133">
        <f t="shared" si="11"/>
        <v>4</v>
      </c>
      <c r="Q18" s="95" t="str">
        <f t="shared" si="8"/>
        <v>24</v>
      </c>
      <c r="R18" s="94" t="str">
        <f>IF(OR(Q18="25",Q18="34",Q18="35",Q18="43",Q18="44",Q18="45"),"EXTREMO",IF(OR(Q18="15",Q18="24",Q18="33"=Q18="42"),"ALTO",IF(OR(Q18="14",Q18="23",Q18="32",Q18="41"),"MODERADO",IF(OR(Q18="11",Q18="12",Q18="13",Q18="21",Q18="22",Q18="31"),"BAJO"))))</f>
        <v>ALTO</v>
      </c>
      <c r="S18" s="94">
        <f t="shared" si="9"/>
        <v>3</v>
      </c>
      <c r="T18" s="133"/>
    </row>
    <row r="19" spans="1:20" ht="51" x14ac:dyDescent="0.25">
      <c r="A19" s="125" t="s">
        <v>186</v>
      </c>
      <c r="B19" s="127" t="s">
        <v>181</v>
      </c>
      <c r="C19" s="153" t="s">
        <v>187</v>
      </c>
      <c r="D19" s="154" t="s">
        <v>189</v>
      </c>
      <c r="E19" s="155" t="s">
        <v>190</v>
      </c>
      <c r="F19" s="110" t="s">
        <v>27</v>
      </c>
      <c r="G19" s="119">
        <v>3</v>
      </c>
      <c r="H19" s="69" t="s">
        <v>33</v>
      </c>
      <c r="I19" s="87">
        <f t="shared" si="12"/>
        <v>4</v>
      </c>
      <c r="J19" s="69" t="str">
        <f t="shared" si="13"/>
        <v>34</v>
      </c>
      <c r="K19" s="69" t="s">
        <v>28</v>
      </c>
      <c r="L19" s="71">
        <f t="shared" si="4"/>
        <v>2</v>
      </c>
      <c r="M19" s="182" t="s">
        <v>223</v>
      </c>
      <c r="N19" s="183" t="s">
        <v>224</v>
      </c>
      <c r="O19" s="172" t="s">
        <v>37</v>
      </c>
      <c r="P19" s="119">
        <v>2</v>
      </c>
      <c r="Q19" s="95" t="str">
        <f t="shared" si="8"/>
        <v>22</v>
      </c>
      <c r="R19" s="94" t="str">
        <f t="shared" ref="R19:R22" si="14">IF(OR(Q19="25",Q19="34",Q19="35",Q19="43",Q19="44",Q19="45"),"EXTREMO",IF(OR(Q19="15",Q19="24",Q19="33"=Q19="42"),"ALTO",IF(OR(Q19="14",Q19="23",Q19="32",Q19="41"),"MODERADO",IF(OR(Q19="11",Q19="12",Q19="13",Q19="21",Q19="22",Q19="31"),"BAJO"))))</f>
        <v>BAJO</v>
      </c>
      <c r="S19" s="94">
        <f t="shared" si="9"/>
        <v>1</v>
      </c>
      <c r="T19" s="119"/>
    </row>
    <row r="20" spans="1:20" ht="38.25" x14ac:dyDescent="0.25">
      <c r="A20" s="135" t="s">
        <v>186</v>
      </c>
      <c r="B20" s="126" t="s">
        <v>182</v>
      </c>
      <c r="C20" s="157" t="s">
        <v>188</v>
      </c>
      <c r="D20" s="158" t="s">
        <v>191</v>
      </c>
      <c r="E20" s="159" t="s">
        <v>192</v>
      </c>
      <c r="F20" s="110" t="s">
        <v>27</v>
      </c>
      <c r="G20" s="133">
        <v>3</v>
      </c>
      <c r="H20" s="140" t="s">
        <v>28</v>
      </c>
      <c r="I20" s="87">
        <f t="shared" si="12"/>
        <v>3</v>
      </c>
      <c r="J20" s="69" t="str">
        <f t="shared" si="13"/>
        <v>33</v>
      </c>
      <c r="K20" s="140" t="s">
        <v>28</v>
      </c>
      <c r="L20" s="71">
        <f t="shared" si="4"/>
        <v>2</v>
      </c>
      <c r="M20" s="55" t="s">
        <v>225</v>
      </c>
      <c r="N20" s="184" t="s">
        <v>226</v>
      </c>
      <c r="O20" s="135" t="s">
        <v>129</v>
      </c>
      <c r="P20" s="133">
        <v>4</v>
      </c>
      <c r="Q20" s="95" t="str">
        <f t="shared" si="8"/>
        <v>24</v>
      </c>
      <c r="R20" s="94" t="str">
        <f t="shared" si="14"/>
        <v>ALTO</v>
      </c>
      <c r="S20" s="94">
        <f t="shared" si="9"/>
        <v>3</v>
      </c>
      <c r="T20" s="133"/>
    </row>
    <row r="21" spans="1:20" ht="30" x14ac:dyDescent="0.25">
      <c r="A21" s="160" t="s">
        <v>193</v>
      </c>
      <c r="B21" s="127" t="s">
        <v>183</v>
      </c>
      <c r="C21" s="161" t="s">
        <v>204</v>
      </c>
      <c r="D21" s="161" t="s">
        <v>195</v>
      </c>
      <c r="E21" s="99" t="s">
        <v>203</v>
      </c>
      <c r="F21" s="110" t="s">
        <v>47</v>
      </c>
      <c r="G21" s="119">
        <v>3</v>
      </c>
      <c r="H21" s="140" t="s">
        <v>28</v>
      </c>
      <c r="I21" s="87">
        <f t="shared" si="12"/>
        <v>3</v>
      </c>
      <c r="J21" s="69" t="str">
        <f t="shared" si="13"/>
        <v>33</v>
      </c>
      <c r="K21" s="69" t="s">
        <v>28</v>
      </c>
      <c r="L21" s="71">
        <f t="shared" si="4"/>
        <v>2</v>
      </c>
      <c r="M21" s="171" t="s">
        <v>207</v>
      </c>
      <c r="N21" s="171" t="s">
        <v>208</v>
      </c>
      <c r="O21" s="172" t="s">
        <v>36</v>
      </c>
      <c r="P21" s="119">
        <v>2</v>
      </c>
      <c r="Q21" s="95" t="str">
        <f t="shared" si="8"/>
        <v>22</v>
      </c>
      <c r="R21" s="94" t="str">
        <f t="shared" si="14"/>
        <v>BAJO</v>
      </c>
      <c r="S21" s="94">
        <f t="shared" si="9"/>
        <v>1</v>
      </c>
      <c r="T21" s="119"/>
    </row>
    <row r="22" spans="1:20" ht="30" x14ac:dyDescent="0.25">
      <c r="A22" s="162" t="s">
        <v>194</v>
      </c>
      <c r="B22" s="163" t="s">
        <v>184</v>
      </c>
      <c r="C22" s="161" t="s">
        <v>196</v>
      </c>
      <c r="D22" s="161" t="s">
        <v>197</v>
      </c>
      <c r="E22" s="161" t="s">
        <v>198</v>
      </c>
      <c r="F22" s="110" t="s">
        <v>27</v>
      </c>
      <c r="G22" s="119">
        <v>3</v>
      </c>
      <c r="H22" s="140" t="s">
        <v>28</v>
      </c>
      <c r="I22" s="87">
        <f t="shared" si="12"/>
        <v>3</v>
      </c>
      <c r="J22" s="69" t="str">
        <f t="shared" si="13"/>
        <v>33</v>
      </c>
      <c r="K22" s="69" t="s">
        <v>202</v>
      </c>
      <c r="L22" s="71">
        <f t="shared" si="4"/>
        <v>3</v>
      </c>
      <c r="M22" s="119"/>
      <c r="N22" s="119"/>
      <c r="O22" s="172" t="s">
        <v>36</v>
      </c>
      <c r="P22" s="119">
        <v>4</v>
      </c>
      <c r="Q22" s="95" t="str">
        <f t="shared" si="8"/>
        <v>34</v>
      </c>
      <c r="R22" s="94" t="str">
        <f t="shared" si="14"/>
        <v>EXTREMO</v>
      </c>
      <c r="S22" s="94">
        <f t="shared" si="9"/>
        <v>4</v>
      </c>
      <c r="T22" s="119" t="s">
        <v>310</v>
      </c>
    </row>
    <row r="23" spans="1:20" x14ac:dyDescent="0.25">
      <c r="A23" s="151" t="s">
        <v>19</v>
      </c>
      <c r="B23" s="107"/>
      <c r="C23" s="107"/>
      <c r="D23" s="107"/>
      <c r="E23" s="107"/>
      <c r="F23" s="107"/>
      <c r="G23" s="107"/>
      <c r="H23" s="107"/>
      <c r="I23" s="107"/>
      <c r="J23" s="107"/>
      <c r="K23" s="107"/>
      <c r="L23" s="107"/>
      <c r="M23" s="107"/>
      <c r="N23" s="107"/>
      <c r="O23" s="107"/>
      <c r="P23" s="107"/>
      <c r="Q23" s="107"/>
      <c r="R23" s="107"/>
      <c r="S23" s="107"/>
      <c r="T23" s="107"/>
    </row>
    <row r="24" spans="1:20" ht="63.75" x14ac:dyDescent="0.25">
      <c r="A24" s="72" t="s">
        <v>85</v>
      </c>
      <c r="B24" s="67" t="s">
        <v>86</v>
      </c>
      <c r="C24" s="72" t="s">
        <v>87</v>
      </c>
      <c r="D24" s="147" t="s">
        <v>88</v>
      </c>
      <c r="E24" s="73" t="s">
        <v>89</v>
      </c>
      <c r="F24" s="110" t="s">
        <v>30</v>
      </c>
      <c r="G24" s="70">
        <f>IF(F24="REMOTO",1,(IF(F24="POCO PROBABLE",2,(IF(F24="POSIBLE",3,(IF(F24="MUY PROBABLE",4,IF(F24="CIERTO",5,0))))))))</f>
        <v>2</v>
      </c>
      <c r="H24" s="74" t="s">
        <v>29</v>
      </c>
      <c r="I24" s="70">
        <f>IF(H24="INSIGNIFICANTE",1,(IF(H24="BAJO",2,(IF(H24="MODERADO",3,(IF(H24="SIGNIFICATIVO",4,IF(H24="CRITICO",5,0))))))))</f>
        <v>2</v>
      </c>
      <c r="J24" s="69" t="str">
        <f>+CONCATENATE(G24,I24)</f>
        <v>22</v>
      </c>
      <c r="K24" s="69" t="str">
        <f>IF(OR(J24="25",J24="34",J24="35",J24="45",J24="44",J24="53",J24="54",J24="55",J24="55"),"EXTREMO",IF(OR(J24="15",J24="24",J24="33",J24="42",J24="43",J24="52"),"ALTO",IF(OR(J24="13",J24="14",J24="23",J24="32",J24="41",J24="51"),"MODERADO",IF(OR(J24="11",J24="12",J24="21",J24="22",J24="31",),"BAJO"))))</f>
        <v>BAJO</v>
      </c>
      <c r="L24" s="71">
        <f t="shared" si="4"/>
        <v>1</v>
      </c>
      <c r="M24" s="99" t="s">
        <v>132</v>
      </c>
      <c r="N24" s="98" t="s">
        <v>133</v>
      </c>
      <c r="O24" s="94" t="s">
        <v>36</v>
      </c>
      <c r="P24" s="100">
        <f>IF(O24="CONTROL EXCELENTE",1,(IF(O24="CONTROL SATISFACTORIO",2,(IF(O24="CONTROL ADECUADO",3,(IF(O24="CONTROL DEBIL",4,IF(O24="SIN CONTROLES",5,0))))))))</f>
        <v>3</v>
      </c>
      <c r="Q24" s="101" t="str">
        <f>+CONCATENATE(L12,P24)</f>
        <v>33</v>
      </c>
      <c r="R24" s="100" t="str">
        <f t="shared" ref="R24:R25" si="15">IF(OR(Q24="25",Q24="34",Q24="35",Q24="43",Q24="44",Q24="45"),"EXTREMO",IF(OR(Q24="15",Q24="24",Q24="33",Q24="42"),"ALTO",IF(OR(Q24="14",Q24="23",Q24="32",Q24="41"),"MODERADO",IF(OR(Q24="11",Q24="12",Q24="13",Q24="21",Q24="22",Q24="31"),"BAJO"))))</f>
        <v>ALTO</v>
      </c>
      <c r="S24" s="100">
        <f>IF(R24="BAJO",1,IF(R24="MODERADO",2,IF(R24="ALTO",3,IF(R24="EXTREMO",4,0))))</f>
        <v>3</v>
      </c>
      <c r="T24" s="96" t="s">
        <v>42</v>
      </c>
    </row>
    <row r="25" spans="1:20" ht="35.25" customHeight="1" x14ac:dyDescent="0.25">
      <c r="A25" s="75" t="s">
        <v>90</v>
      </c>
      <c r="B25" s="67" t="s">
        <v>91</v>
      </c>
      <c r="C25" s="146" t="s">
        <v>92</v>
      </c>
      <c r="D25" s="148" t="s">
        <v>93</v>
      </c>
      <c r="E25" s="147" t="s">
        <v>94</v>
      </c>
      <c r="F25" s="110" t="s">
        <v>30</v>
      </c>
      <c r="G25" s="139">
        <f>IF(F25="REMOTO",1,(IF(F25="POCO PROBABLE",2,(IF(F25="POSIBLE",3,(IF(F25="MUY PROBABLE",4,IF(F25="CIERTO",5,0))))))))</f>
        <v>2</v>
      </c>
      <c r="H25" s="140" t="s">
        <v>29</v>
      </c>
      <c r="I25" s="139">
        <f>IF(H25="INSIGNIFICANTE",1,(IF(H25="BAJO",2,(IF(H25="MODERADO",3,(IF(H25="SIGNIFICATIVO",4,IF(H25="CRITICO",5,0))))))))</f>
        <v>2</v>
      </c>
      <c r="J25" s="140" t="str">
        <f>+CONCATENATE(G25,I25)</f>
        <v>22</v>
      </c>
      <c r="K25" s="140" t="str">
        <f>IF(OR(J25="25",J25="34",J25="35",J25="45",J25="44",J25="53",J25="54",J25="55",J25="55"),"EXTREMO",IF(OR(J25="15",J25="24",J25="33",J25="42",J25="43",J25="52"),"ALTO",IF(OR(J25="13",J25="14",J25="23",J25="32",J25="41",J25="51"),"MODERADO",IF(OR(J25="11",J25="12",J25="21",J25="22",J25="31",),"BAJO"))))</f>
        <v>BAJO</v>
      </c>
      <c r="L25" s="71">
        <f t="shared" si="4"/>
        <v>1</v>
      </c>
      <c r="M25" s="141" t="s">
        <v>134</v>
      </c>
      <c r="N25" s="142" t="s">
        <v>135</v>
      </c>
      <c r="O25" s="102" t="s">
        <v>36</v>
      </c>
      <c r="P25" s="102">
        <f>IF(O25="CONTROL EXCELENTE",1,(IF(O25="CONTROL SATISFACTORIO",2,(IF(O25="CONTROL ADECUADO",3,(IF(O25="CONTROL DEBIL",4,IF(O25="SIN CONTROLES",5,0))))))))</f>
        <v>3</v>
      </c>
      <c r="Q25" s="103" t="str">
        <f>+CONCATENATE(L13,P25)</f>
        <v>33</v>
      </c>
      <c r="R25" s="102" t="str">
        <f t="shared" si="15"/>
        <v>ALTO</v>
      </c>
      <c r="S25" s="102">
        <f>IF(R25="BAJO",1,IF(R25="MODERADO",2,IF(R25="ALTO",3,IF(R25="EXTREMO",4,0))))</f>
        <v>3</v>
      </c>
      <c r="T25" s="143" t="s">
        <v>42</v>
      </c>
    </row>
    <row r="26" spans="1:20" ht="33.75" customHeight="1" x14ac:dyDescent="0.25">
      <c r="A26" s="119" t="s">
        <v>48</v>
      </c>
      <c r="B26" s="136" t="s">
        <v>181</v>
      </c>
      <c r="C26" s="174" t="s">
        <v>167</v>
      </c>
      <c r="D26" s="166" t="s">
        <v>169</v>
      </c>
      <c r="E26" s="166">
        <v>3</v>
      </c>
      <c r="F26" s="110" t="s">
        <v>27</v>
      </c>
      <c r="G26" s="119">
        <v>3</v>
      </c>
      <c r="H26" s="120" t="s">
        <v>33</v>
      </c>
      <c r="I26" s="139">
        <f t="shared" ref="I26:I30" si="16">IF(H26="INSIGNIFICANTE",1,(IF(H26="BAJO",2,(IF(H26="MODERADO",3,(IF(H26="SIGNIFICATIVO",4,IF(H26="CRITICO",5,0))))))))</f>
        <v>4</v>
      </c>
      <c r="J26" s="119"/>
      <c r="K26" s="69" t="s">
        <v>202</v>
      </c>
      <c r="L26" s="71">
        <f t="shared" si="4"/>
        <v>3</v>
      </c>
      <c r="M26" s="175" t="s">
        <v>207</v>
      </c>
      <c r="N26" s="175" t="s">
        <v>208</v>
      </c>
      <c r="O26" s="94" t="s">
        <v>50</v>
      </c>
      <c r="P26" s="102">
        <f t="shared" ref="P26:P27" si="17">IF(O26="CONTROL EXCELENTE",1,(IF(O26="CONTROL SATISFACTORIO",2,(IF(O26="CONTROL ADECUADO",3,(IF(O26="CONTROL DEBIL",4,IF(O26="SIN CONTROLES",5,0))))))))</f>
        <v>5</v>
      </c>
      <c r="Q26" s="103" t="str">
        <f t="shared" ref="Q26:Q27" si="18">+CONCATENATE(L14,P26)</f>
        <v>35</v>
      </c>
      <c r="R26" s="102" t="str">
        <f>IF(OR(Q26="25",Q26="34",Q26="37",Q26="43",Q26="44",Q26="45"),"EXTREMO",IF(OR(Q26="15",Q26="24",Q26="35",Q26="42"),"ALTO",IF(OR(Q26="14",Q26="23",Q26="32",Q26="41"),"MODERADO",IF(OR(Q26="11",Q26="12",Q26="13",Q26="21",Q26="22",Q26="31"),"BAJO"))))</f>
        <v>ALTO</v>
      </c>
      <c r="S26" s="102">
        <f t="shared" ref="S26:S27" si="19">IF(R26="BAJO",1,IF(R26="MODERADO",2,IF(R26="ALTO",3,IF(R26="EXTREMO",4,0))))</f>
        <v>3</v>
      </c>
      <c r="T26" s="119" t="s">
        <v>310</v>
      </c>
    </row>
    <row r="27" spans="1:20" ht="60" x14ac:dyDescent="0.25">
      <c r="A27" s="145" t="s">
        <v>48</v>
      </c>
      <c r="B27" s="137" t="s">
        <v>185</v>
      </c>
      <c r="C27" s="134" t="s">
        <v>168</v>
      </c>
      <c r="D27" s="167" t="s">
        <v>170</v>
      </c>
      <c r="E27" s="167" t="s">
        <v>171</v>
      </c>
      <c r="F27" s="110" t="s">
        <v>31</v>
      </c>
      <c r="G27" s="119">
        <v>5</v>
      </c>
      <c r="H27" s="120" t="s">
        <v>28</v>
      </c>
      <c r="I27" s="139">
        <f t="shared" si="16"/>
        <v>3</v>
      </c>
      <c r="J27" s="119"/>
      <c r="K27" s="140" t="s">
        <v>28</v>
      </c>
      <c r="L27" s="71">
        <f t="shared" si="4"/>
        <v>2</v>
      </c>
      <c r="M27" s="173" t="s">
        <v>213</v>
      </c>
      <c r="N27" s="173" t="s">
        <v>214</v>
      </c>
      <c r="O27" s="125" t="s">
        <v>129</v>
      </c>
      <c r="P27" s="102">
        <f t="shared" si="17"/>
        <v>4</v>
      </c>
      <c r="Q27" s="103" t="str">
        <f t="shared" si="18"/>
        <v>34</v>
      </c>
      <c r="R27" s="102" t="str">
        <f>IF(OR(Q27="25",Q27="36",Q27="37",Q27="43",Q27="44",Q27="45"),"EXTREMO",IF(OR(Q27="15",Q27="24",Q27="33",Q27="42"),"ALTO",IF(OR(Q27="14",Q27="23",Q27="34",Q27="41"),"MODERADO",IF(OR(Q27="11",Q27="12",Q27="13",Q27="21",Q27="22",Q27="31"),"BAJO"))))</f>
        <v>MODERADO</v>
      </c>
      <c r="S27" s="102">
        <f t="shared" si="19"/>
        <v>2</v>
      </c>
      <c r="T27" s="119"/>
    </row>
    <row r="28" spans="1:20" ht="25.5" x14ac:dyDescent="0.25">
      <c r="A28" s="119" t="s">
        <v>172</v>
      </c>
      <c r="B28" s="136" t="s">
        <v>199</v>
      </c>
      <c r="C28" s="119" t="s">
        <v>173</v>
      </c>
      <c r="D28" s="122" t="s">
        <v>176</v>
      </c>
      <c r="E28" s="168" t="s">
        <v>179</v>
      </c>
      <c r="F28" s="110" t="s">
        <v>27</v>
      </c>
      <c r="G28" s="138">
        <v>3</v>
      </c>
      <c r="H28" s="120" t="s">
        <v>33</v>
      </c>
      <c r="I28" s="139">
        <f t="shared" si="16"/>
        <v>4</v>
      </c>
      <c r="J28" s="119"/>
      <c r="K28" s="69" t="s">
        <v>202</v>
      </c>
      <c r="L28" s="71">
        <f t="shared" si="4"/>
        <v>3</v>
      </c>
      <c r="M28" s="171" t="s">
        <v>211</v>
      </c>
      <c r="N28" s="171" t="s">
        <v>211</v>
      </c>
      <c r="O28" s="129" t="s">
        <v>212</v>
      </c>
      <c r="P28" s="119"/>
      <c r="Q28" s="119"/>
      <c r="R28" s="102" t="s">
        <v>32</v>
      </c>
      <c r="S28" s="119"/>
      <c r="T28" s="119"/>
    </row>
    <row r="29" spans="1:20" ht="51" x14ac:dyDescent="0.25">
      <c r="A29" s="119" t="s">
        <v>172</v>
      </c>
      <c r="B29" s="136" t="s">
        <v>200</v>
      </c>
      <c r="C29" s="119" t="s">
        <v>174</v>
      </c>
      <c r="D29" s="169" t="s">
        <v>177</v>
      </c>
      <c r="E29" s="168" t="s">
        <v>179</v>
      </c>
      <c r="F29" s="110" t="s">
        <v>30</v>
      </c>
      <c r="G29" s="138">
        <v>2</v>
      </c>
      <c r="H29" s="120" t="s">
        <v>180</v>
      </c>
      <c r="I29" s="139">
        <f t="shared" si="16"/>
        <v>5</v>
      </c>
      <c r="J29" s="119"/>
      <c r="K29" s="140" t="s">
        <v>29</v>
      </c>
      <c r="L29" s="71">
        <f t="shared" si="4"/>
        <v>1</v>
      </c>
      <c r="M29" s="171" t="s">
        <v>209</v>
      </c>
      <c r="N29" s="171" t="s">
        <v>210</v>
      </c>
      <c r="O29" s="125" t="s">
        <v>129</v>
      </c>
      <c r="P29" s="119"/>
      <c r="Q29" s="119"/>
      <c r="R29" s="119"/>
      <c r="S29" s="119"/>
      <c r="T29" s="119"/>
    </row>
    <row r="30" spans="1:20" ht="63.75" x14ac:dyDescent="0.25">
      <c r="A30" s="144" t="s">
        <v>172</v>
      </c>
      <c r="B30" s="136" t="s">
        <v>201</v>
      </c>
      <c r="C30" s="132" t="s">
        <v>175</v>
      </c>
      <c r="D30" s="122" t="s">
        <v>178</v>
      </c>
      <c r="E30" s="168" t="s">
        <v>179</v>
      </c>
      <c r="F30" s="110" t="s">
        <v>30</v>
      </c>
      <c r="G30" s="138">
        <v>2</v>
      </c>
      <c r="H30" s="120" t="s">
        <v>180</v>
      </c>
      <c r="I30" s="139">
        <f t="shared" si="16"/>
        <v>5</v>
      </c>
      <c r="J30" s="119"/>
      <c r="K30" s="140" t="s">
        <v>29</v>
      </c>
      <c r="L30" s="71">
        <f t="shared" si="4"/>
        <v>1</v>
      </c>
      <c r="M30" s="170" t="s">
        <v>205</v>
      </c>
      <c r="N30" s="170" t="s">
        <v>206</v>
      </c>
      <c r="O30" s="125" t="s">
        <v>129</v>
      </c>
      <c r="P30" s="119"/>
      <c r="Q30" s="119"/>
      <c r="R30" s="119"/>
      <c r="S30" s="119"/>
      <c r="T30" s="119"/>
    </row>
  </sheetData>
  <mergeCells count="17">
    <mergeCell ref="L2:L3"/>
    <mergeCell ref="M1:P1"/>
    <mergeCell ref="Q1:Q3"/>
    <mergeCell ref="R1:S2"/>
    <mergeCell ref="T1:T3"/>
    <mergeCell ref="M2:N3"/>
    <mergeCell ref="O2:P2"/>
    <mergeCell ref="F1:L1"/>
    <mergeCell ref="F2:G2"/>
    <mergeCell ref="H2:I2"/>
    <mergeCell ref="J2:J3"/>
    <mergeCell ref="K2:K3"/>
    <mergeCell ref="A1:A3"/>
    <mergeCell ref="B1:B3"/>
    <mergeCell ref="C1:C3"/>
    <mergeCell ref="D1:D3"/>
    <mergeCell ref="E1:E3"/>
  </mergeCells>
  <conditionalFormatting sqref="K8:K10 K24:K25 K17:K22">
    <cfRule type="cellIs" dxfId="263" priority="95" stopIfTrue="1" operator="equal">
      <formula>"BAJO"</formula>
    </cfRule>
    <cfRule type="cellIs" dxfId="262" priority="96" stopIfTrue="1" operator="equal">
      <formula>"ALTO"</formula>
    </cfRule>
    <cfRule type="cellIs" dxfId="261" priority="97" stopIfTrue="1" operator="equal">
      <formula>"EXTREMO"</formula>
    </cfRule>
    <cfRule type="cellIs" dxfId="260" priority="98" stopIfTrue="1" operator="equal">
      <formula>"MODERADO"</formula>
    </cfRule>
  </conditionalFormatting>
  <conditionalFormatting sqref="A1:A3 A16 C15 A25 B8:B11 B24:B25">
    <cfRule type="cellIs" dxfId="259" priority="128" stopIfTrue="1" operator="equal">
      <formula>"X"</formula>
    </cfRule>
  </conditionalFormatting>
  <conditionalFormatting sqref="B12:B16">
    <cfRule type="cellIs" dxfId="258" priority="126" stopIfTrue="1" operator="equal">
      <formula>"X"</formula>
    </cfRule>
  </conditionalFormatting>
  <conditionalFormatting sqref="K12">
    <cfRule type="cellIs" dxfId="257" priority="122" stopIfTrue="1" operator="equal">
      <formula>"BAJO"</formula>
    </cfRule>
    <cfRule type="cellIs" dxfId="256" priority="123" stopIfTrue="1" operator="equal">
      <formula>"ALTO"</formula>
    </cfRule>
    <cfRule type="cellIs" dxfId="255" priority="124" stopIfTrue="1" operator="equal">
      <formula>"EXTREMO"</formula>
    </cfRule>
    <cfRule type="cellIs" dxfId="254" priority="125" stopIfTrue="1" operator="equal">
      <formula>"MODERADO"</formula>
    </cfRule>
  </conditionalFormatting>
  <conditionalFormatting sqref="K13:K14">
    <cfRule type="cellIs" dxfId="253" priority="118" stopIfTrue="1" operator="equal">
      <formula>"BAJO"</formula>
    </cfRule>
    <cfRule type="cellIs" dxfId="252" priority="119" stopIfTrue="1" operator="equal">
      <formula>"ALTO"</formula>
    </cfRule>
    <cfRule type="cellIs" dxfId="251" priority="120" stopIfTrue="1" operator="equal">
      <formula>"EXTREMO"</formula>
    </cfRule>
    <cfRule type="cellIs" dxfId="250" priority="121" stopIfTrue="1" operator="equal">
      <formula>"MODERADO"</formula>
    </cfRule>
  </conditionalFormatting>
  <conditionalFormatting sqref="K15">
    <cfRule type="cellIs" dxfId="249" priority="114" stopIfTrue="1" operator="equal">
      <formula>"BAJO"</formula>
    </cfRule>
    <cfRule type="cellIs" dxfId="248" priority="115" stopIfTrue="1" operator="equal">
      <formula>"ALTO"</formula>
    </cfRule>
    <cfRule type="cellIs" dxfId="247" priority="116" stopIfTrue="1" operator="equal">
      <formula>"EXTREMO"</formula>
    </cfRule>
    <cfRule type="cellIs" dxfId="246" priority="117" stopIfTrue="1" operator="equal">
      <formula>"MODERADO"</formula>
    </cfRule>
  </conditionalFormatting>
  <conditionalFormatting sqref="A15">
    <cfRule type="cellIs" dxfId="245" priority="113" stopIfTrue="1" operator="equal">
      <formula>"X"</formula>
    </cfRule>
  </conditionalFormatting>
  <conditionalFormatting sqref="C16">
    <cfRule type="cellIs" dxfId="244" priority="112" stopIfTrue="1" operator="equal">
      <formula>"X"</formula>
    </cfRule>
  </conditionalFormatting>
  <conditionalFormatting sqref="K16">
    <cfRule type="cellIs" dxfId="243" priority="108" stopIfTrue="1" operator="equal">
      <formula>"BAJO"</formula>
    </cfRule>
    <cfRule type="cellIs" dxfId="242" priority="109" stopIfTrue="1" operator="equal">
      <formula>"ALTO"</formula>
    </cfRule>
    <cfRule type="cellIs" dxfId="241" priority="110" stopIfTrue="1" operator="equal">
      <formula>"EXTREMO"</formula>
    </cfRule>
    <cfRule type="cellIs" dxfId="240" priority="111" stopIfTrue="1" operator="equal">
      <formula>"MODERADO"</formula>
    </cfRule>
  </conditionalFormatting>
  <conditionalFormatting sqref="R7 R24:R27">
    <cfRule type="cellIs" dxfId="239" priority="103" stopIfTrue="1" operator="equal">
      <formula>"BAJO"</formula>
    </cfRule>
    <cfRule type="cellIs" dxfId="238" priority="104" stopIfTrue="1" operator="equal">
      <formula>"ALTO"</formula>
    </cfRule>
    <cfRule type="cellIs" dxfId="237" priority="105" stopIfTrue="1" operator="equal">
      <formula>"EXTREMO"</formula>
    </cfRule>
    <cfRule type="cellIs" dxfId="236" priority="106" stopIfTrue="1" operator="equal">
      <formula>"MODERADO"</formula>
    </cfRule>
  </conditionalFormatting>
  <conditionalFormatting sqref="A23">
    <cfRule type="cellIs" dxfId="235" priority="78" stopIfTrue="1" operator="equal">
      <formula>"X"</formula>
    </cfRule>
  </conditionalFormatting>
  <conditionalFormatting sqref="A21">
    <cfRule type="cellIs" dxfId="234" priority="77" stopIfTrue="1" operator="equal">
      <formula>"X"</formula>
    </cfRule>
  </conditionalFormatting>
  <conditionalFormatting sqref="K26">
    <cfRule type="cellIs" dxfId="233" priority="73" stopIfTrue="1" operator="equal">
      <formula>"BAJO"</formula>
    </cfRule>
    <cfRule type="cellIs" dxfId="232" priority="74" stopIfTrue="1" operator="equal">
      <formula>"ALTO"</formula>
    </cfRule>
    <cfRule type="cellIs" dxfId="231" priority="75" stopIfTrue="1" operator="equal">
      <formula>"EXTREMO"</formula>
    </cfRule>
    <cfRule type="cellIs" dxfId="230" priority="76" stopIfTrue="1" operator="equal">
      <formula>"MODERADO"</formula>
    </cfRule>
  </conditionalFormatting>
  <conditionalFormatting sqref="K27">
    <cfRule type="cellIs" dxfId="229" priority="69" stopIfTrue="1" operator="equal">
      <formula>"BAJO"</formula>
    </cfRule>
    <cfRule type="cellIs" dxfId="228" priority="70" stopIfTrue="1" operator="equal">
      <formula>"ALTO"</formula>
    </cfRule>
    <cfRule type="cellIs" dxfId="227" priority="71" stopIfTrue="1" operator="equal">
      <formula>"EXTREMO"</formula>
    </cfRule>
    <cfRule type="cellIs" dxfId="226" priority="72" stopIfTrue="1" operator="equal">
      <formula>"MODERADO"</formula>
    </cfRule>
  </conditionalFormatting>
  <conditionalFormatting sqref="K29">
    <cfRule type="cellIs" dxfId="225" priority="65" stopIfTrue="1" operator="equal">
      <formula>"BAJO"</formula>
    </cfRule>
    <cfRule type="cellIs" dxfId="224" priority="66" stopIfTrue="1" operator="equal">
      <formula>"ALTO"</formula>
    </cfRule>
    <cfRule type="cellIs" dxfId="223" priority="67" stopIfTrue="1" operator="equal">
      <formula>"EXTREMO"</formula>
    </cfRule>
    <cfRule type="cellIs" dxfId="222" priority="68" stopIfTrue="1" operator="equal">
      <formula>"MODERADO"</formula>
    </cfRule>
  </conditionalFormatting>
  <conditionalFormatting sqref="K30">
    <cfRule type="cellIs" dxfId="221" priority="61" stopIfTrue="1" operator="equal">
      <formula>"BAJO"</formula>
    </cfRule>
    <cfRule type="cellIs" dxfId="220" priority="62" stopIfTrue="1" operator="equal">
      <formula>"ALTO"</formula>
    </cfRule>
    <cfRule type="cellIs" dxfId="219" priority="63" stopIfTrue="1" operator="equal">
      <formula>"EXTREMO"</formula>
    </cfRule>
    <cfRule type="cellIs" dxfId="218" priority="64" stopIfTrue="1" operator="equal">
      <formula>"MODERADO"</formula>
    </cfRule>
  </conditionalFormatting>
  <conditionalFormatting sqref="K28">
    <cfRule type="cellIs" dxfId="217" priority="57" stopIfTrue="1" operator="equal">
      <formula>"BAJO"</formula>
    </cfRule>
    <cfRule type="cellIs" dxfId="216" priority="58" stopIfTrue="1" operator="equal">
      <formula>"ALTO"</formula>
    </cfRule>
    <cfRule type="cellIs" dxfId="215" priority="59" stopIfTrue="1" operator="equal">
      <formula>"EXTREMO"</formula>
    </cfRule>
    <cfRule type="cellIs" dxfId="214" priority="60" stopIfTrue="1" operator="equal">
      <formula>"MODERADO"</formula>
    </cfRule>
  </conditionalFormatting>
  <conditionalFormatting sqref="R28">
    <cfRule type="cellIs" dxfId="213" priority="53" stopIfTrue="1" operator="equal">
      <formula>"BAJO"</formula>
    </cfRule>
    <cfRule type="cellIs" dxfId="212" priority="54" stopIfTrue="1" operator="equal">
      <formula>"ALTO"</formula>
    </cfRule>
    <cfRule type="cellIs" dxfId="211" priority="55" stopIfTrue="1" operator="equal">
      <formula>"EXTREMO"</formula>
    </cfRule>
    <cfRule type="cellIs" dxfId="210" priority="56" stopIfTrue="1" operator="equal">
      <formula>"MODERADO"</formula>
    </cfRule>
  </conditionalFormatting>
  <conditionalFormatting sqref="R10">
    <cfRule type="cellIs" dxfId="209" priority="17" stopIfTrue="1" operator="equal">
      <formula>"BAJO"</formula>
    </cfRule>
    <cfRule type="cellIs" dxfId="208" priority="18" stopIfTrue="1" operator="equal">
      <formula>"ALTO"</formula>
    </cfRule>
    <cfRule type="cellIs" dxfId="207" priority="19" stopIfTrue="1" operator="equal">
      <formula>"EXTREMO"</formula>
    </cfRule>
    <cfRule type="cellIs" dxfId="206" priority="20" stopIfTrue="1" operator="equal">
      <formula>"MODERADO"</formula>
    </cfRule>
  </conditionalFormatting>
  <conditionalFormatting sqref="R13:R22">
    <cfRule type="cellIs" dxfId="205" priority="9" stopIfTrue="1" operator="equal">
      <formula>"BAJO"</formula>
    </cfRule>
    <cfRule type="cellIs" dxfId="204" priority="10" stopIfTrue="1" operator="equal">
      <formula>"ALTO"</formula>
    </cfRule>
    <cfRule type="cellIs" dxfId="203" priority="11" stopIfTrue="1" operator="equal">
      <formula>"EXTREMO"</formula>
    </cfRule>
    <cfRule type="cellIs" dxfId="202" priority="12" stopIfTrue="1" operator="equal">
      <formula>"MODERADO"</formula>
    </cfRule>
  </conditionalFormatting>
  <conditionalFormatting sqref="R12">
    <cfRule type="cellIs" dxfId="201" priority="13" stopIfTrue="1" operator="equal">
      <formula>"BAJO"</formula>
    </cfRule>
    <cfRule type="cellIs" dxfId="200" priority="14" stopIfTrue="1" operator="equal">
      <formula>"ALTO"</formula>
    </cfRule>
    <cfRule type="cellIs" dxfId="199" priority="15" stopIfTrue="1" operator="equal">
      <formula>"EXTREMO"</formula>
    </cfRule>
    <cfRule type="cellIs" dxfId="198" priority="16" stopIfTrue="1" operator="equal">
      <formula>"MODERADO"</formula>
    </cfRule>
  </conditionalFormatting>
  <conditionalFormatting sqref="R5">
    <cfRule type="cellIs" dxfId="197" priority="33" stopIfTrue="1" operator="equal">
      <formula>"BAJO"</formula>
    </cfRule>
    <cfRule type="cellIs" dxfId="196" priority="34" stopIfTrue="1" operator="equal">
      <formula>"ALTO"</formula>
    </cfRule>
    <cfRule type="cellIs" dxfId="195" priority="35" stopIfTrue="1" operator="equal">
      <formula>"EXTREMO"</formula>
    </cfRule>
    <cfRule type="cellIs" dxfId="194" priority="36" stopIfTrue="1" operator="equal">
      <formula>"MODERADO"</formula>
    </cfRule>
  </conditionalFormatting>
  <conditionalFormatting sqref="R6">
    <cfRule type="cellIs" dxfId="193" priority="29" stopIfTrue="1" operator="equal">
      <formula>"BAJO"</formula>
    </cfRule>
    <cfRule type="cellIs" dxfId="192" priority="30" stopIfTrue="1" operator="equal">
      <formula>"ALTO"</formula>
    </cfRule>
    <cfRule type="cellIs" dxfId="191" priority="31" stopIfTrue="1" operator="equal">
      <formula>"EXTREMO"</formula>
    </cfRule>
    <cfRule type="cellIs" dxfId="190" priority="32" stopIfTrue="1" operator="equal">
      <formula>"MODERADO"</formula>
    </cfRule>
  </conditionalFormatting>
  <conditionalFormatting sqref="R8">
    <cfRule type="cellIs" dxfId="189" priority="25" stopIfTrue="1" operator="equal">
      <formula>"BAJO"</formula>
    </cfRule>
    <cfRule type="cellIs" dxfId="188" priority="26" stopIfTrue="1" operator="equal">
      <formula>"ALTO"</formula>
    </cfRule>
    <cfRule type="cellIs" dxfId="187" priority="27" stopIfTrue="1" operator="equal">
      <formula>"EXTREMO"</formula>
    </cfRule>
    <cfRule type="cellIs" dxfId="186" priority="28" stopIfTrue="1" operator="equal">
      <formula>"MODERADO"</formula>
    </cfRule>
  </conditionalFormatting>
  <conditionalFormatting sqref="R9">
    <cfRule type="cellIs" dxfId="185" priority="21" stopIfTrue="1" operator="equal">
      <formula>"BAJO"</formula>
    </cfRule>
    <cfRule type="cellIs" dxfId="184" priority="22" stopIfTrue="1" operator="equal">
      <formula>"ALTO"</formula>
    </cfRule>
    <cfRule type="cellIs" dxfId="183" priority="23" stopIfTrue="1" operator="equal">
      <formula>"EXTREMO"</formula>
    </cfRule>
    <cfRule type="cellIs" dxfId="182" priority="24" stopIfTrue="1" operator="equal">
      <formula>"MODERADO"</formula>
    </cfRule>
  </conditionalFormatting>
  <conditionalFormatting sqref="K6">
    <cfRule type="cellIs" dxfId="181" priority="5" stopIfTrue="1" operator="equal">
      <formula>"BAJO"</formula>
    </cfRule>
    <cfRule type="cellIs" dxfId="180" priority="6" stopIfTrue="1" operator="equal">
      <formula>"ALTO"</formula>
    </cfRule>
    <cfRule type="cellIs" dxfId="179" priority="7" stopIfTrue="1" operator="equal">
      <formula>"EXTREMO"</formula>
    </cfRule>
    <cfRule type="cellIs" dxfId="178" priority="8" stopIfTrue="1" operator="equal">
      <formula>"MODERADO"</formula>
    </cfRule>
  </conditionalFormatting>
  <conditionalFormatting sqref="K5">
    <cfRule type="cellIs" dxfId="177" priority="1" stopIfTrue="1" operator="equal">
      <formula>"BAJO"</formula>
    </cfRule>
    <cfRule type="cellIs" dxfId="176" priority="2" stopIfTrue="1" operator="equal">
      <formula>"ALTO"</formula>
    </cfRule>
    <cfRule type="cellIs" dxfId="175" priority="3" stopIfTrue="1" operator="equal">
      <formula>"EXTREMO"</formula>
    </cfRule>
    <cfRule type="cellIs" dxfId="174" priority="4" stopIfTrue="1" operator="equal">
      <formula>"MODERADO"</formula>
    </cfRule>
  </conditionalFormatting>
  <dataValidations count="10">
    <dataValidation type="list" allowBlank="1" showInputMessage="1" showErrorMessage="1" error="SOLO PUEDE ESCOJER UNA ALTERNATIVA DE LAS PREESTABLECIDAS" promptTitle="CLASIFICACION DEL CONTROL" sqref="O12:O16 O10 O7 O24:O25">
      <formula1>$V$7:$V$12</formula1>
    </dataValidation>
    <dataValidation type="list" allowBlank="1" showInputMessage="1" showErrorMessage="1" error="SOLO PUEDE ESCOJER UNA ALTERNATIVA DE LAS PREESTABLECIDAS" promptTitle="ALTERNATIVA PARA LA ESTRATEGIA" sqref="T12:T16">
      <formula1>$U$7:$U$10</formula1>
    </dataValidation>
    <dataValidation type="list" allowBlank="1" showInputMessage="1" showErrorMessage="1" error="SOLO PUEDE ESCOJER UNA ALTERNATIVA DE LAS PREESTABLECIDAS" promptTitle="ALTERNATIVA PARA IMPACTO" sqref="H24:H25 H18:H22 H8:H16">
      <formula1>$O$2:$O$9</formula1>
    </dataValidation>
    <dataValidation type="list" allowBlank="1" showInputMessage="1" showErrorMessage="1" error="SOLO PUEDE ESCOJER UNA ALTERNATIVA DE LAS PREESTABLECIDAS" promptTitle="ALTERNATIVAS PARA PROBABILIDAD" sqref="F11">
      <formula1>$N$2:$N$9</formula1>
    </dataValidation>
    <dataValidation type="list" allowBlank="1" showInputMessage="1" showErrorMessage="1" error="SOLO PUEDE ESCOJER UNA ALTERNATIVA DE LAS PREESTABLECIDAS" promptTitle="ALTERNATIVA PARA LA ESTRATEGIA" sqref="T24:T25 T7:T10">
      <formula1>$U$7:$U$12</formula1>
    </dataValidation>
    <dataValidation type="list" allowBlank="1" showInputMessage="1" showErrorMessage="1" error="SOLO PUEDE ESCOJER UNA ALTERNATIVA DE LAS PREESTABLECIDAS" promptTitle="CLASIFICACION DEL CONTROL" sqref="O8:O9 O6">
      <formula1>$X$1:$X$4</formula1>
    </dataValidation>
    <dataValidation type="list" allowBlank="1" showInputMessage="1" showErrorMessage="1" sqref="T5:T6">
      <formula1>$W$1:$W$5</formula1>
    </dataValidation>
    <dataValidation type="list" allowBlank="1" showInputMessage="1" showErrorMessage="1" error="SOLO PUEDE ESCOJER UNA ALTERNATIVA DE LAS PREESTABLECIDAS" promptTitle="ALTERNATIVA PARA IMPACTO" sqref="H5">
      <formula1>$V$1:$V$5</formula1>
    </dataValidation>
    <dataValidation type="list" allowBlank="1" showInputMessage="1" showErrorMessage="1" error="SOLO PUEDE ESCOJER UNA ALTERNATIVA DE LAS PREESTABLECIDAS" promptTitle="CLASIFICACION DEL CONTROL" sqref="O5 O26">
      <formula1>$X$1:$X$5</formula1>
    </dataValidation>
    <dataValidation type="list" allowBlank="1" showInputMessage="1" showErrorMessage="1" error="SOLO PUEDE ESCOJER UNA ALTERNATIVA DE LAS PREESTABLECIDAS" promptTitle="ALTERNATIVAS PARA PROBABILIDAD" sqref="F5:F6 F8:F10 F12:F22 F24:F30">
      <formula1>$U$1:$U$5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9"/>
  <sheetViews>
    <sheetView workbookViewId="0">
      <selection activeCell="O15" sqref="O15"/>
    </sheetView>
  </sheetViews>
  <sheetFormatPr baseColWidth="10" defaultRowHeight="15" x14ac:dyDescent="0.25"/>
  <cols>
    <col min="1" max="1" width="31.42578125" customWidth="1"/>
    <col min="2" max="2" width="7.7109375" customWidth="1"/>
    <col min="3" max="3" width="32.85546875" customWidth="1"/>
    <col min="4" max="4" width="36.140625" customWidth="1"/>
    <col min="5" max="5" width="33.42578125" customWidth="1"/>
    <col min="6" max="6" width="11.28515625" customWidth="1"/>
    <col min="7" max="7" width="9.5703125" customWidth="1"/>
    <col min="8" max="8" width="14.7109375" customWidth="1"/>
    <col min="9" max="9" width="8.42578125" customWidth="1"/>
    <col min="10" max="10" width="7.5703125" customWidth="1"/>
    <col min="12" max="12" width="8" customWidth="1"/>
    <col min="13" max="13" width="34" customWidth="1"/>
    <col min="14" max="14" width="34.7109375" customWidth="1"/>
    <col min="15" max="15" width="16.7109375" customWidth="1"/>
    <col min="16" max="16" width="9.5703125" customWidth="1"/>
    <col min="17" max="17" width="8.28515625" customWidth="1"/>
    <col min="19" max="19" width="9.5703125" customWidth="1"/>
    <col min="20" max="20" width="13.85546875" customWidth="1"/>
    <col min="24" max="24" width="19.7109375" customWidth="1"/>
    <col min="25" max="27" width="11.42578125" customWidth="1"/>
  </cols>
  <sheetData>
    <row r="1" spans="1:24" ht="15.75" customHeight="1" thickBot="1" x14ac:dyDescent="0.3">
      <c r="A1" s="521" t="s">
        <v>68</v>
      </c>
      <c r="B1" s="524" t="s">
        <v>0</v>
      </c>
      <c r="C1" s="525" t="s">
        <v>1</v>
      </c>
      <c r="D1" s="525" t="s">
        <v>69</v>
      </c>
      <c r="E1" s="525" t="s">
        <v>70</v>
      </c>
      <c r="F1" s="538" t="s">
        <v>20</v>
      </c>
      <c r="G1" s="538"/>
      <c r="H1" s="538"/>
      <c r="I1" s="538"/>
      <c r="J1" s="538"/>
      <c r="K1" s="538"/>
      <c r="L1" s="539"/>
      <c r="M1" s="530" t="s">
        <v>121</v>
      </c>
      <c r="N1" s="542"/>
      <c r="O1" s="542"/>
      <c r="P1" s="531"/>
      <c r="Q1" s="543" t="s">
        <v>23</v>
      </c>
      <c r="R1" s="526" t="s">
        <v>122</v>
      </c>
      <c r="S1" s="527"/>
      <c r="T1" s="526" t="s">
        <v>39</v>
      </c>
      <c r="V1" t="s">
        <v>43</v>
      </c>
      <c r="W1" t="s">
        <v>42</v>
      </c>
      <c r="X1" s="417" t="s">
        <v>50</v>
      </c>
    </row>
    <row r="2" spans="1:24" ht="23.25" customHeight="1" thickBot="1" x14ac:dyDescent="0.3">
      <c r="A2" s="522"/>
      <c r="B2" s="524"/>
      <c r="C2" s="525"/>
      <c r="D2" s="525"/>
      <c r="E2" s="525"/>
      <c r="F2" s="538" t="s">
        <v>21</v>
      </c>
      <c r="G2" s="538"/>
      <c r="H2" s="538" t="s">
        <v>22</v>
      </c>
      <c r="I2" s="538"/>
      <c r="J2" s="540" t="s">
        <v>23</v>
      </c>
      <c r="K2" s="525" t="s">
        <v>24</v>
      </c>
      <c r="L2" s="536" t="s">
        <v>25</v>
      </c>
      <c r="M2" s="530" t="s">
        <v>123</v>
      </c>
      <c r="N2" s="531"/>
      <c r="O2" s="534" t="s">
        <v>34</v>
      </c>
      <c r="P2" s="535"/>
      <c r="Q2" s="544"/>
      <c r="R2" s="528"/>
      <c r="S2" s="529"/>
      <c r="T2" s="537"/>
      <c r="U2" t="s">
        <v>43</v>
      </c>
      <c r="V2" t="s">
        <v>43</v>
      </c>
      <c r="W2" t="s">
        <v>40</v>
      </c>
      <c r="X2" s="417" t="s">
        <v>129</v>
      </c>
    </row>
    <row r="3" spans="1:24" ht="30.75" thickBot="1" x14ac:dyDescent="0.3">
      <c r="A3" s="523"/>
      <c r="B3" s="524"/>
      <c r="C3" s="525"/>
      <c r="D3" s="525"/>
      <c r="E3" s="525"/>
      <c r="F3" s="185" t="s">
        <v>26</v>
      </c>
      <c r="G3" s="185" t="s">
        <v>25</v>
      </c>
      <c r="H3" s="185" t="s">
        <v>26</v>
      </c>
      <c r="I3" s="185" t="s">
        <v>25</v>
      </c>
      <c r="J3" s="540"/>
      <c r="K3" s="541"/>
      <c r="L3" s="536"/>
      <c r="M3" s="532"/>
      <c r="N3" s="533"/>
      <c r="O3" s="228" t="s">
        <v>124</v>
      </c>
      <c r="P3" s="228" t="s">
        <v>25</v>
      </c>
      <c r="Q3" s="544"/>
      <c r="R3" s="228" t="s">
        <v>26</v>
      </c>
      <c r="S3" s="228" t="s">
        <v>25</v>
      </c>
      <c r="T3" s="537"/>
      <c r="W3" t="s">
        <v>310</v>
      </c>
      <c r="X3" s="417" t="s">
        <v>36</v>
      </c>
    </row>
    <row r="4" spans="1:24" ht="30.75" thickBot="1" x14ac:dyDescent="0.3">
      <c r="A4" s="186" t="s">
        <v>2</v>
      </c>
      <c r="B4" s="40"/>
      <c r="C4" s="187"/>
      <c r="D4" s="187"/>
      <c r="E4" s="187"/>
      <c r="F4" s="187"/>
      <c r="G4" s="187"/>
      <c r="H4" s="187"/>
      <c r="I4" s="187"/>
      <c r="J4" s="187"/>
      <c r="K4" s="187"/>
      <c r="L4" s="188"/>
      <c r="M4" s="229">
        <v>2021</v>
      </c>
      <c r="N4" s="229">
        <v>2022</v>
      </c>
      <c r="O4" s="230"/>
      <c r="P4" s="230"/>
      <c r="Q4" s="230"/>
      <c r="R4" s="230"/>
      <c r="S4" s="230"/>
      <c r="T4" s="230"/>
      <c r="W4" t="s">
        <v>41</v>
      </c>
      <c r="X4" s="417" t="s">
        <v>37</v>
      </c>
    </row>
    <row r="5" spans="1:24" ht="60" customHeight="1" x14ac:dyDescent="0.25">
      <c r="A5" s="189" t="s">
        <v>227</v>
      </c>
      <c r="B5" s="253" t="s">
        <v>290</v>
      </c>
      <c r="C5" s="190" t="s">
        <v>228</v>
      </c>
      <c r="D5" s="191" t="s">
        <v>229</v>
      </c>
      <c r="E5" s="53" t="s">
        <v>230</v>
      </c>
      <c r="F5" s="165" t="s">
        <v>27</v>
      </c>
      <c r="G5" s="192">
        <f>IF(F5="REMOTO",1,(IF(F5="POCO PROBABLE",2,(IF(F5="POSIBLE",3,(IF(F5="MUY PROBABLE",4,IF(F5="CIERTO",5,0))))))))</f>
        <v>3</v>
      </c>
      <c r="H5" s="165" t="s">
        <v>231</v>
      </c>
      <c r="I5" s="192">
        <f>IF(H5="INSIGNIFICANTE",1,(IF(H5="BAJO",2,(IF(H5="MODERADO",3,(IF(H5="SIGNIFICATIVO",4,IF(H5="CRITICO",5,0))))))))</f>
        <v>1</v>
      </c>
      <c r="J5" s="165" t="str">
        <f>+CONCATENATE(G5,I5)</f>
        <v>31</v>
      </c>
      <c r="K5" s="165" t="str">
        <f>IF(OR(J5="25",J5="34",J5="35",J5="45",J5="44",J5="53",J5="54",J5="55",J5="55"),"EXTREMO",IF(OR(J5="15",J5="24",J5="33",J5="42",J5="43",J5="52"),"ALTO",IF(OR(J5="13",J5="14",J5="23",J5="32",J5="41",J5="51"),"MODERADO",IF(OR(J5="11",J5="12",J5="21",J5="22",J5="31",),"BAJO"))))</f>
        <v>BAJO</v>
      </c>
      <c r="L5" s="193">
        <f>IF(K5="BAJO",1,IF(K5="MODERADO",2,IF(K5="ALTO",3,IF(K5="EXTREMO",4,0))))</f>
        <v>1</v>
      </c>
      <c r="M5" s="231" t="s">
        <v>307</v>
      </c>
      <c r="N5" s="231" t="s">
        <v>307</v>
      </c>
      <c r="O5" s="232" t="s">
        <v>36</v>
      </c>
      <c r="P5" s="232">
        <f>IF(O5="CONTROL EXCELENTE",1,(IF(O5="CONTROL SATISFACTORIO",2,(IF(O5="CONTROL ADECUADO",3,(IF(O5="CONTROL DEBIL",4,IF(O5="SIN CONTROLES",5,0))))))))</f>
        <v>3</v>
      </c>
      <c r="Q5" s="233" t="str">
        <f>+CONCATENATE(L5,P5)</f>
        <v>13</v>
      </c>
      <c r="R5" s="232" t="str">
        <f>IF(OR(Q5="25",Q5="34",Q5="35",Q5="43",Q5="44",Q5="45"),"EXTREMO",IF(OR(Q5="15",Q5="24",Q5="33"=Q5="42"),"ALTO",IF(OR(Q5="14",Q5="23",Q5="32",Q5="41"),"MODERADO",IF(OR(Q5="11",Q5="12",Q5="13",Q5="21",Q5="22",Q5="31"),"BAJO"))))</f>
        <v>BAJO</v>
      </c>
      <c r="S5" s="232">
        <f>IF(R5="BAJO",1,IF(R5="MODERADO",2,IF(R5="ALTO",3,IF(R5="EXTREMO",4,0))))</f>
        <v>1</v>
      </c>
      <c r="T5" s="234" t="s">
        <v>42</v>
      </c>
      <c r="W5" t="s">
        <v>481</v>
      </c>
      <c r="X5" s="418" t="s">
        <v>38</v>
      </c>
    </row>
    <row r="6" spans="1:24" ht="37.5" customHeight="1" x14ac:dyDescent="0.25">
      <c r="A6" s="47" t="s">
        <v>232</v>
      </c>
      <c r="B6" s="253" t="s">
        <v>291</v>
      </c>
      <c r="C6" s="194" t="s">
        <v>233</v>
      </c>
      <c r="D6" s="194" t="s">
        <v>234</v>
      </c>
      <c r="E6" s="194" t="s">
        <v>235</v>
      </c>
      <c r="F6" s="165" t="s">
        <v>27</v>
      </c>
      <c r="G6" s="192">
        <f t="shared" ref="G6:G10" si="0">IF(F6="REMOTO",1,(IF(F6="POCO PROBABLE",2,(IF(F6="POSIBLE",3,(IF(F6="MUY PROBABLE",4,IF(F6="CIERTO",5,0))))))))</f>
        <v>3</v>
      </c>
      <c r="H6" s="165" t="s">
        <v>231</v>
      </c>
      <c r="I6" s="192">
        <f t="shared" ref="I6:I18" si="1">IF(H6="INSIGNIFICANTE",1,(IF(H6="BAJO",2,(IF(H6="MODERADO",3,(IF(H6="SIGNIFICATIVO",4,IF(H6="CRITICO",5,0))))))))</f>
        <v>1</v>
      </c>
      <c r="J6" s="165" t="str">
        <f t="shared" ref="J6:J18" si="2">+CONCATENATE(G6,I6)</f>
        <v>31</v>
      </c>
      <c r="K6" s="165" t="str">
        <f t="shared" ref="K6:K8" si="3">IF(OR(J6="25",J6="34",J6="35",J6="45",J6="44",J6="53",J6="54",J6="55",J6="55"),"EXTREMO",IF(OR(J6="15",J6="24",J6="33",J6="42",J6="43",J6="52"),"ALTO",IF(OR(J6="13",J6="14",J6="23",J6="32",J6="41",J6="51"),"MODERADO",IF(OR(J6="11",J6="12",J6="21",J6="22",J6="31",),"BAJO"))))</f>
        <v>BAJO</v>
      </c>
      <c r="L6" s="193">
        <f t="shared" ref="L6:L23" si="4">IF(K6="BAJO",1,IF(K6="MODERADO",2,IF(K6="ALTO",3,IF(K6="EXTREMO",4,0))))</f>
        <v>1</v>
      </c>
      <c r="M6" s="128" t="s">
        <v>308</v>
      </c>
      <c r="N6" s="128" t="s">
        <v>308</v>
      </c>
      <c r="O6" s="232" t="s">
        <v>37</v>
      </c>
      <c r="P6" s="232">
        <f t="shared" ref="P6:P10" si="5">IF(O6="CONTROL EXCELENTE",1,(IF(O6="CONTROL SATISFACTORIO",2,(IF(O6="CONTROL ADECUADO",3,(IF(O6="CONTROL DEBIL",4,IF(O6="SIN CONTROLES",5,0))))))))</f>
        <v>2</v>
      </c>
      <c r="Q6" s="233" t="str">
        <f>+CONCATENATE(L6,P6)</f>
        <v>12</v>
      </c>
      <c r="R6" s="232" t="str">
        <f t="shared" ref="R6:R10" si="6">IF(OR(Q6="25",Q6="34",Q6="35",Q6="43",Q6="44",Q6="45"),"EXTREMO",IF(OR(Q6="15",Q6="24",Q6="33"=Q6="42"),"ALTO",IF(OR(Q6="14",Q6="23",Q6="32",Q6="41"),"MODERADO",IF(OR(Q6="11",Q6="12",Q6="13",Q6="21",Q6="22",Q6="31"),"BAJO"))))</f>
        <v>BAJO</v>
      </c>
      <c r="S6" s="232">
        <f t="shared" ref="S6:S10" si="7">IF(R6="BAJO",1,IF(R6="MODERADO",2,IF(R6="ALTO",3,IF(R6="EXTREMO",4,0))))</f>
        <v>1</v>
      </c>
      <c r="T6" s="234" t="s">
        <v>42</v>
      </c>
    </row>
    <row r="7" spans="1:24" x14ac:dyDescent="0.25">
      <c r="A7" s="195" t="s">
        <v>71</v>
      </c>
      <c r="B7" s="254"/>
      <c r="C7" s="196"/>
      <c r="D7" s="196"/>
      <c r="E7" s="196"/>
      <c r="F7" s="196"/>
      <c r="G7" s="196"/>
      <c r="H7" s="196"/>
      <c r="I7" s="196"/>
      <c r="J7" s="196"/>
      <c r="K7" s="196"/>
      <c r="L7" s="197"/>
      <c r="M7" s="235"/>
      <c r="N7" s="235"/>
      <c r="O7" s="235"/>
      <c r="P7" s="235"/>
      <c r="Q7" s="235"/>
      <c r="R7" s="235"/>
      <c r="S7" s="235"/>
      <c r="T7" s="236"/>
    </row>
    <row r="8" spans="1:24" ht="61.5" customHeight="1" x14ac:dyDescent="0.25">
      <c r="A8" s="198" t="s">
        <v>5</v>
      </c>
      <c r="B8" s="253" t="s">
        <v>292</v>
      </c>
      <c r="C8" s="191" t="s">
        <v>236</v>
      </c>
      <c r="D8" s="191" t="s">
        <v>237</v>
      </c>
      <c r="E8" s="191" t="s">
        <v>238</v>
      </c>
      <c r="F8" s="165" t="s">
        <v>27</v>
      </c>
      <c r="G8" s="192">
        <f t="shared" si="0"/>
        <v>3</v>
      </c>
      <c r="H8" s="165" t="s">
        <v>28</v>
      </c>
      <c r="I8" s="192">
        <f t="shared" si="1"/>
        <v>3</v>
      </c>
      <c r="J8" s="165" t="str">
        <f t="shared" si="2"/>
        <v>33</v>
      </c>
      <c r="K8" s="165" t="str">
        <f t="shared" si="3"/>
        <v>ALTO</v>
      </c>
      <c r="L8" s="193">
        <v>3</v>
      </c>
      <c r="M8" s="165" t="s">
        <v>309</v>
      </c>
      <c r="N8" s="165" t="s">
        <v>309</v>
      </c>
      <c r="O8" s="232" t="s">
        <v>36</v>
      </c>
      <c r="P8" s="232">
        <v>2</v>
      </c>
      <c r="Q8" s="233" t="str">
        <f>+CONCATENATE(L8,P8)</f>
        <v>32</v>
      </c>
      <c r="R8" s="232" t="str">
        <f t="shared" si="6"/>
        <v>MODERADO</v>
      </c>
      <c r="S8" s="232">
        <v>1</v>
      </c>
      <c r="T8" s="232" t="s">
        <v>310</v>
      </c>
    </row>
    <row r="9" spans="1:24" x14ac:dyDescent="0.25">
      <c r="A9" s="195" t="s">
        <v>239</v>
      </c>
      <c r="B9" s="255"/>
      <c r="C9" s="199"/>
      <c r="D9" s="199"/>
      <c r="E9" s="199"/>
      <c r="F9" s="200"/>
      <c r="G9" s="196"/>
      <c r="H9" s="200"/>
      <c r="I9" s="200"/>
      <c r="J9" s="200"/>
      <c r="K9" s="200"/>
      <c r="L9" s="200"/>
      <c r="M9" s="238"/>
      <c r="N9" s="238"/>
      <c r="O9" s="238"/>
      <c r="P9" s="238"/>
      <c r="Q9" s="239"/>
      <c r="R9" s="240"/>
      <c r="S9" s="241"/>
      <c r="T9" s="242"/>
    </row>
    <row r="10" spans="1:24" ht="38.25" customHeight="1" x14ac:dyDescent="0.25">
      <c r="A10" s="189" t="s">
        <v>8</v>
      </c>
      <c r="B10" s="253" t="s">
        <v>293</v>
      </c>
      <c r="C10" s="190" t="s">
        <v>240</v>
      </c>
      <c r="D10" s="201" t="s">
        <v>241</v>
      </c>
      <c r="E10" s="202" t="s">
        <v>242</v>
      </c>
      <c r="F10" s="165" t="s">
        <v>30</v>
      </c>
      <c r="G10" s="192">
        <f t="shared" si="0"/>
        <v>2</v>
      </c>
      <c r="H10" s="165" t="s">
        <v>29</v>
      </c>
      <c r="I10" s="192">
        <f t="shared" ref="I10" si="8">IF(H10="INSIGNIFICANTE",1,(IF(H10="BAJO",2,(IF(H10="MODERADO",3,(IF(H10="SIGNIFICATIVO",4,IF(H10="CRITICO",5,0))))))))</f>
        <v>2</v>
      </c>
      <c r="J10" s="165" t="str">
        <f t="shared" ref="J10" si="9">+CONCATENATE(G10,I10)</f>
        <v>22</v>
      </c>
      <c r="K10" s="165" t="str">
        <f t="shared" ref="K10" si="10">IF(OR(J10="25",J10="34",J10="35",J10="45",J10="44",J10="53",J10="54",J10="55",J10="55"),"EXTREMO",IF(OR(J10="15",J10="24",J10="33",J10="42",J10="43",J10="52"),"ALTO",IF(OR(J10="13",J10="14",J10="23",J10="32",J10="41",J10="51"),"MODERADO",IF(OR(J10="11",J10="12",J10="21",J10="22",J10="31",),"BAJO"))))</f>
        <v>BAJO</v>
      </c>
      <c r="L10" s="193">
        <f t="shared" ref="L10" si="11">IF(K10="BAJO",1,IF(K10="MODERADO",2,IF(K10="ALTO",3,IF(K10="EXTREMO",4,0))))</f>
        <v>1</v>
      </c>
      <c r="O10" s="232" t="s">
        <v>36</v>
      </c>
      <c r="P10" s="232">
        <f t="shared" si="5"/>
        <v>3</v>
      </c>
      <c r="Q10" s="233" t="str">
        <f>+CONCATENATE(L10,P10)</f>
        <v>13</v>
      </c>
      <c r="R10" s="232" t="str">
        <f t="shared" si="6"/>
        <v>BAJO</v>
      </c>
      <c r="S10" s="232">
        <f t="shared" si="7"/>
        <v>1</v>
      </c>
      <c r="T10" s="234" t="s">
        <v>42</v>
      </c>
    </row>
    <row r="11" spans="1:24" ht="19.5" customHeight="1" x14ac:dyDescent="0.25">
      <c r="A11" s="203" t="s">
        <v>80</v>
      </c>
      <c r="B11" s="255"/>
      <c r="C11" s="199"/>
      <c r="D11" s="199"/>
      <c r="E11" s="204"/>
      <c r="F11" s="204"/>
      <c r="G11" s="204"/>
      <c r="H11" s="204"/>
      <c r="I11" s="204"/>
      <c r="J11" s="204"/>
      <c r="K11" s="200"/>
      <c r="L11" s="205"/>
      <c r="M11" s="107"/>
      <c r="N11" s="107"/>
      <c r="O11" s="107"/>
      <c r="P11" s="107"/>
      <c r="Q11" s="107"/>
      <c r="R11" s="107"/>
      <c r="S11" s="107"/>
      <c r="T11" s="107"/>
    </row>
    <row r="12" spans="1:24" ht="54" customHeight="1" x14ac:dyDescent="0.25">
      <c r="A12" s="189" t="s">
        <v>186</v>
      </c>
      <c r="B12" s="253" t="s">
        <v>294</v>
      </c>
      <c r="C12" s="190" t="s">
        <v>243</v>
      </c>
      <c r="D12" s="206" t="s">
        <v>244</v>
      </c>
      <c r="E12" s="207" t="s">
        <v>245</v>
      </c>
      <c r="F12" s="165" t="s">
        <v>27</v>
      </c>
      <c r="G12" s="192">
        <v>2</v>
      </c>
      <c r="H12" s="165" t="s">
        <v>29</v>
      </c>
      <c r="I12" s="192">
        <f>IF(H12="INSIGNIFICANTE",1,(IF(H12="BAJO",2,(IF(H12="MODERADO",3,(IF(H12="SIGNIFICATIVO",4,IF(H12="CRITICO",5,0))))))))</f>
        <v>2</v>
      </c>
      <c r="J12" s="165" t="str">
        <f>+CONCATENATE(G12,I12)</f>
        <v>22</v>
      </c>
      <c r="K12" s="165" t="str">
        <f>IF(OR(J12="25",J12="34",J12="35",J12="45",J12="44",J12="53",J12="54",J12="55",J12="55"),"EXTREMO",IF(OR(J12="15",J12="24",J12="33",J12="42",J12="43",J12="52"),"ALTO",IF(OR(J12="13",J12="14",J12="23",J12="32",J12="41",J12="51"),"MODERADO",IF(OR(J12="11",J12="12",J12="21",J12="22",J12="31",),"BAJO"))))</f>
        <v>BAJO</v>
      </c>
      <c r="L12" s="193">
        <f>IF(K12="BAJO",1,IF(K12="MODERADO",2,IF(K12="ALTO",3,IF(K12="EXTREMO",4,0))))</f>
        <v>1</v>
      </c>
      <c r="M12" s="243" t="s">
        <v>311</v>
      </c>
      <c r="N12" s="243" t="s">
        <v>311</v>
      </c>
      <c r="O12" s="232" t="s">
        <v>38</v>
      </c>
      <c r="P12" s="232">
        <f>IF(O12="CONTROL EXCELENTE",1,(IF(O12="CONTROL SATISFACTORIO",2,(IF(O12="CONTROL ADECUADO",3,(IF(O12="CONTROL DEBIL",4,IF(O12="SIN CONTROLES",5,0))))))))</f>
        <v>1</v>
      </c>
      <c r="Q12" s="233" t="str">
        <f>+CONCATENATE(L12,P12)</f>
        <v>11</v>
      </c>
      <c r="R12" s="232" t="str">
        <f>IF(OR(Q12="25",Q12="34",Q12="35",Q12="43",Q12="44",Q12="45"),"EXTREMO",IF(OR(Q12="15",Q12="24",Q12="33",Q12="42"),"ALTO",IF(OR(Q12="14",Q12="23",Q12="32",Q12="41"),"MODERADO",IF(OR(Q12="11",Q12="12",Q12="13",Q12="21",Q12="22",Q12="31"),"BAJO"))))</f>
        <v>BAJO</v>
      </c>
      <c r="S12" s="232">
        <v>2</v>
      </c>
      <c r="T12" s="232" t="s">
        <v>42</v>
      </c>
    </row>
    <row r="13" spans="1:24" ht="44.25" customHeight="1" x14ac:dyDescent="0.25">
      <c r="A13" s="189" t="s">
        <v>246</v>
      </c>
      <c r="B13" s="253" t="s">
        <v>295</v>
      </c>
      <c r="C13" s="208" t="s">
        <v>247</v>
      </c>
      <c r="D13" s="206" t="s">
        <v>248</v>
      </c>
      <c r="E13" s="202" t="s">
        <v>243</v>
      </c>
      <c r="F13" s="165" t="s">
        <v>30</v>
      </c>
      <c r="G13" s="192">
        <f>IF(F13="REMOTO",1,(IF(F13="POCO PROBABLE",2,(IF(F13="POSIBLE",3,(IF(F13="MUY PROBABLE",4,IF(F13="CIERTO",5,0))))))))</f>
        <v>2</v>
      </c>
      <c r="H13" s="165" t="s">
        <v>29</v>
      </c>
      <c r="I13" s="192">
        <f>IF(H13="INSIGNIFICANTE",1,(IF(H13="BAJO",2,(IF(H13="MODERADO",3,(IF(H13="SIGNIFICATIVO",4,IF(H13="CRITICO",5,0))))))))</f>
        <v>2</v>
      </c>
      <c r="J13" s="165" t="str">
        <f>+CONCATENATE(G13,I13)</f>
        <v>22</v>
      </c>
      <c r="K13" s="165" t="str">
        <f>IF(OR(J13="25",J13="34",J13="35",J13="45",J13="44",J13="53",J13="54",J13="55",J13="55"),"EXTREMO",IF(OR(J13="15",J13="24",J13="33",J13="42",J13="43",J13="52"),"ALTO",IF(OR(J13="13",J13="14",J13="23",J13="32",J13="41",J13="51"),"MODERADO",IF(OR(J13="11",J13="12",J13="21",J13="22",J13="31",),"BAJO"))))</f>
        <v>BAJO</v>
      </c>
      <c r="L13" s="193">
        <f>IF(K13="BAJO",1,IF(K13="MODERADO",2,IF(K13="ALTO",3,IF(K13="EXTREMO",4,0))))</f>
        <v>1</v>
      </c>
      <c r="M13" s="237" t="s">
        <v>312</v>
      </c>
      <c r="N13" s="237" t="s">
        <v>312</v>
      </c>
      <c r="O13" s="232" t="s">
        <v>38</v>
      </c>
      <c r="P13" s="232">
        <f>IF(O13="CONTROL EXCELENTE",1,(IF(O13="CONTROL SATISFACTORIO",2,(IF(O13="CONTROL ADECUADO",3,(IF(O13="CONTROL DEBIL",4,IF(O13="SIN CONTROLES",5,0))))))))</f>
        <v>1</v>
      </c>
      <c r="Q13" s="233" t="str">
        <f>+CONCATENATE(L13,P13)</f>
        <v>11</v>
      </c>
      <c r="R13" s="232" t="str">
        <f>IF(OR(Q13="25",Q13="34",Q13="35",Q13="43",Q13="44",Q13="45"),"EXTREMO",IF(OR(Q13="15",Q13="24",Q13="33",Q13="42"),"ALTO",IF(OR(Q13="14",Q13="23",Q13="32",Q13="41"),"MODERADO",IF(OR(Q13="11",Q13="12",Q13="13",Q13="21",Q13="22",Q13="31"),"BAJO"))))</f>
        <v>BAJO</v>
      </c>
      <c r="S13" s="232">
        <f>IF(R13="BAJO",1,IF(R13="MODERADO",2,IF(R13="ALTO",3,IF(R13="EXTREMO",4,0))))</f>
        <v>1</v>
      </c>
      <c r="T13" s="232" t="s">
        <v>42</v>
      </c>
    </row>
    <row r="14" spans="1:24" x14ac:dyDescent="0.25">
      <c r="A14" s="203" t="s">
        <v>249</v>
      </c>
      <c r="B14" s="256"/>
      <c r="C14" s="210"/>
      <c r="D14" s="211"/>
      <c r="E14" s="212"/>
      <c r="F14" s="213"/>
      <c r="G14" s="212"/>
      <c r="H14" s="212"/>
      <c r="I14" s="212"/>
      <c r="J14" s="212"/>
      <c r="K14" s="212"/>
      <c r="L14" s="212"/>
      <c r="M14" s="244"/>
      <c r="N14" s="244"/>
      <c r="O14" s="244"/>
      <c r="P14" s="244"/>
      <c r="Q14" s="244"/>
      <c r="R14" s="244"/>
      <c r="S14" s="244"/>
      <c r="T14" s="244"/>
    </row>
    <row r="15" spans="1:24" ht="45" customHeight="1" x14ac:dyDescent="0.25">
      <c r="A15" s="189" t="s">
        <v>250</v>
      </c>
      <c r="B15" s="257" t="s">
        <v>296</v>
      </c>
      <c r="C15" s="214" t="s">
        <v>251</v>
      </c>
      <c r="D15" s="164" t="s">
        <v>252</v>
      </c>
      <c r="E15" s="164" t="s">
        <v>253</v>
      </c>
      <c r="F15" s="165" t="s">
        <v>47</v>
      </c>
      <c r="G15" s="192">
        <f t="shared" ref="G15:G23" si="12">IF(F15="REMOTO",1,(IF(F15="POCO PROBABLE",2,(IF(F15="POSIBLE",3,(IF(F15="MUY PROBABLE",4,IF(F15="CIERTO",5,0))))))))</f>
        <v>1</v>
      </c>
      <c r="H15" s="165" t="s">
        <v>231</v>
      </c>
      <c r="I15" s="192">
        <f t="shared" ref="I15:I16" si="13">IF(H15="INSIGNIFICANTE",1,(IF(H15="BAJO",2,(IF(H15="MODERADO",3,(IF(H15="SIGNIFICATIVO",4,IF(H15="CRITICO",5,0))))))))</f>
        <v>1</v>
      </c>
      <c r="J15" s="165" t="str">
        <f t="shared" ref="J15:J16" si="14">+CONCATENATE(G15,I15)</f>
        <v>11</v>
      </c>
      <c r="K15" s="165" t="str">
        <f t="shared" ref="K15:K23" si="15">IF(OR(J15="25",J15="34",J15="35",J15="45",J15="44",J15="53",J15="54",J15="55",J15="55"),"EXTREMO",IF(OR(J15="15",J15="24",J15="33",J15="42",J15="43",J15="52"),"ALTO",IF(OR(J15="13",J15="14",J15="23",J15="32",J15="41",J15="51"),"MODERADO",IF(OR(J15="11",J15="12",J15="21",J15="22",J15="31",),"BAJO"))))</f>
        <v>BAJO</v>
      </c>
      <c r="L15" s="193">
        <f t="shared" ref="L15:L16" si="16">IF(K15="BAJO",1,IF(K15="MODERADO",2,IF(K15="ALTO",3,IF(K15="EXTREMO",4,0))))</f>
        <v>1</v>
      </c>
      <c r="M15" s="237" t="s">
        <v>313</v>
      </c>
      <c r="N15" s="237" t="s">
        <v>313</v>
      </c>
      <c r="O15" s="232" t="s">
        <v>36</v>
      </c>
      <c r="P15" s="232">
        <f t="shared" ref="P15:P16" si="17">IF(O15="CONTROL EXCELENTE",1,(IF(O15="CONTROL SATISFACTORIO",2,(IF(O15="CONTROL ADECUADO",3,(IF(O15="CONTROL DEBIL",4,IF(O15="SIN CONTROLES",5,0))))))))</f>
        <v>3</v>
      </c>
      <c r="Q15" s="233" t="str">
        <f>+CONCATENATE(L15,P15)</f>
        <v>13</v>
      </c>
      <c r="R15" s="232" t="str">
        <f t="shared" ref="R15:R23" si="18">IF(OR(Q15="25",Q15="34",Q15="35",Q15="43",Q15="44",Q15="45"),"EXTREMO",IF(OR(Q15="15",Q15="24",Q15="33",Q15="42"),"ALTO",IF(OR(Q15="14",Q15="23",Q15="32",Q15="41"),"MODERADO",IF(OR(Q15="11",Q15="12",Q15="13",Q15="21",Q15="22",Q15="31"),"BAJO"))))</f>
        <v>BAJO</v>
      </c>
      <c r="S15" s="232">
        <f t="shared" ref="S15" si="19">IF(R15="BAJO",1,IF(R15="MODERADO",2,IF(R15="ALTO",3,IF(R15="EXTREMO",4,0))))</f>
        <v>1</v>
      </c>
      <c r="T15" s="232" t="s">
        <v>42</v>
      </c>
    </row>
    <row r="16" spans="1:24" ht="45" customHeight="1" x14ac:dyDescent="0.25">
      <c r="A16" s="189" t="s">
        <v>193</v>
      </c>
      <c r="B16" s="257" t="s">
        <v>297</v>
      </c>
      <c r="C16" s="190" t="s">
        <v>254</v>
      </c>
      <c r="D16" s="191" t="s">
        <v>255</v>
      </c>
      <c r="E16" s="202" t="s">
        <v>256</v>
      </c>
      <c r="F16" s="165" t="s">
        <v>47</v>
      </c>
      <c r="G16" s="192">
        <f t="shared" si="12"/>
        <v>1</v>
      </c>
      <c r="H16" s="165" t="s">
        <v>231</v>
      </c>
      <c r="I16" s="192">
        <f t="shared" si="13"/>
        <v>1</v>
      </c>
      <c r="J16" s="165" t="str">
        <f t="shared" si="14"/>
        <v>11</v>
      </c>
      <c r="K16" s="165" t="str">
        <f t="shared" si="15"/>
        <v>BAJO</v>
      </c>
      <c r="L16" s="193">
        <f t="shared" si="16"/>
        <v>1</v>
      </c>
      <c r="M16" s="209" t="s">
        <v>314</v>
      </c>
      <c r="N16" s="209" t="s">
        <v>314</v>
      </c>
      <c r="O16" s="243" t="s">
        <v>37</v>
      </c>
      <c r="P16" s="232">
        <f t="shared" si="17"/>
        <v>2</v>
      </c>
      <c r="Q16" s="233" t="str">
        <f>+CONCATENATE(L16,P16)</f>
        <v>12</v>
      </c>
      <c r="R16" s="232" t="str">
        <f t="shared" si="18"/>
        <v>BAJO</v>
      </c>
      <c r="S16" s="232">
        <v>1</v>
      </c>
      <c r="T16" s="243" t="s">
        <v>315</v>
      </c>
    </row>
    <row r="17" spans="1:20" x14ac:dyDescent="0.25">
      <c r="A17" s="215" t="s">
        <v>257</v>
      </c>
      <c r="B17" s="258"/>
      <c r="C17" s="40"/>
      <c r="D17" s="216"/>
      <c r="E17" s="216"/>
      <c r="F17" s="216"/>
      <c r="G17" s="216"/>
      <c r="H17" s="216"/>
      <c r="I17" s="216"/>
      <c r="J17" s="216" t="str">
        <f t="shared" si="2"/>
        <v/>
      </c>
      <c r="K17" s="216"/>
      <c r="L17" s="217"/>
      <c r="M17" s="245"/>
      <c r="N17" s="245"/>
      <c r="O17" s="245"/>
      <c r="P17" s="245"/>
      <c r="Q17" s="245"/>
      <c r="R17" s="245"/>
      <c r="S17" s="245"/>
      <c r="T17" s="245"/>
    </row>
    <row r="18" spans="1:20" ht="80.25" customHeight="1" x14ac:dyDescent="0.25">
      <c r="A18" s="189" t="s">
        <v>44</v>
      </c>
      <c r="B18" s="257" t="s">
        <v>298</v>
      </c>
      <c r="C18" s="190" t="s">
        <v>258</v>
      </c>
      <c r="D18" s="207" t="s">
        <v>259</v>
      </c>
      <c r="E18" s="202" t="s">
        <v>260</v>
      </c>
      <c r="F18" s="165" t="s">
        <v>27</v>
      </c>
      <c r="G18" s="192">
        <f t="shared" si="12"/>
        <v>3</v>
      </c>
      <c r="H18" s="165" t="s">
        <v>28</v>
      </c>
      <c r="I18" s="192">
        <f t="shared" si="1"/>
        <v>3</v>
      </c>
      <c r="J18" s="165" t="str">
        <f t="shared" si="2"/>
        <v>33</v>
      </c>
      <c r="K18" s="165" t="str">
        <f t="shared" si="15"/>
        <v>ALTO</v>
      </c>
      <c r="L18" s="193">
        <f t="shared" si="4"/>
        <v>3</v>
      </c>
      <c r="M18" s="237" t="s">
        <v>316</v>
      </c>
      <c r="N18" s="237" t="s">
        <v>316</v>
      </c>
      <c r="O18" s="232" t="s">
        <v>36</v>
      </c>
      <c r="P18" s="243">
        <f>IF(O18="CONTROL EXCELENTE",1,(IF(O18="CONTROL SATISFACTORIO",2,(IF(O18="CONTROL ADECUADO",3,(IF(O18="CONTROL DEBIL",4,IF(O18="SIN CONTROLES",5,0))))))))</f>
        <v>3</v>
      </c>
      <c r="Q18" s="233" t="str">
        <f>+CONCATENATE(L18,P18)</f>
        <v>33</v>
      </c>
      <c r="R18" s="232" t="str">
        <f t="shared" si="18"/>
        <v>ALTO</v>
      </c>
      <c r="S18" s="243">
        <f>IF(R18="BAJO",1,IF(R18="MODERADO",2,IF(R18="ALTO",3,IF(R18="EXTREMO",4,0))))</f>
        <v>3</v>
      </c>
      <c r="T18" s="232" t="s">
        <v>42</v>
      </c>
    </row>
    <row r="19" spans="1:20" ht="22.5" customHeight="1" x14ac:dyDescent="0.25">
      <c r="A19" s="215" t="s">
        <v>19</v>
      </c>
      <c r="B19" s="258"/>
      <c r="C19" s="40"/>
      <c r="D19" s="216"/>
      <c r="E19" s="216"/>
      <c r="F19" s="216"/>
      <c r="G19" s="216"/>
      <c r="H19" s="216"/>
      <c r="I19" s="216"/>
      <c r="J19" s="216"/>
      <c r="K19" s="216"/>
      <c r="L19" s="216"/>
      <c r="M19" s="244"/>
      <c r="N19" s="244"/>
      <c r="O19" s="244"/>
      <c r="P19" s="244"/>
      <c r="Q19" s="244"/>
      <c r="R19" s="244"/>
      <c r="S19" s="244"/>
      <c r="T19" s="244"/>
    </row>
    <row r="20" spans="1:20" ht="44.25" customHeight="1" x14ac:dyDescent="0.25">
      <c r="A20" s="189" t="s">
        <v>48</v>
      </c>
      <c r="B20" s="257" t="s">
        <v>299</v>
      </c>
      <c r="C20" s="190" t="s">
        <v>261</v>
      </c>
      <c r="D20" s="191" t="s">
        <v>262</v>
      </c>
      <c r="E20" s="164" t="s">
        <v>263</v>
      </c>
      <c r="F20" s="165" t="s">
        <v>27</v>
      </c>
      <c r="G20" s="218">
        <f t="shared" si="12"/>
        <v>3</v>
      </c>
      <c r="H20" s="165" t="s">
        <v>231</v>
      </c>
      <c r="I20" s="192">
        <f t="shared" ref="I20:I23" si="20">IF(H20="INSIGNIFICANTE",1,(IF(H20="BAJO",2,(IF(H20="MODERADO",3,(IF(H20="SIGNIFICATIVO",4,IF(H20="CRITICO",5,0))))))))</f>
        <v>1</v>
      </c>
      <c r="J20" s="165" t="str">
        <f t="shared" ref="J20:J23" si="21">+CONCATENATE(G20,I20)</f>
        <v>31</v>
      </c>
      <c r="K20" s="165" t="str">
        <f t="shared" si="15"/>
        <v>BAJO</v>
      </c>
      <c r="L20" s="193">
        <f t="shared" si="4"/>
        <v>1</v>
      </c>
      <c r="M20" s="246" t="s">
        <v>317</v>
      </c>
      <c r="N20" s="246" t="s">
        <v>317</v>
      </c>
      <c r="O20" s="232" t="s">
        <v>36</v>
      </c>
      <c r="P20" s="243">
        <f>IF(O20="CONTROL EXCELENTE",1,(IF(O20="CONTROL SATISFACTORIO",2,(IF(O20="CONTROL ADECUADO",3,(IF(O20="CONTROL DEBIL",4,IF(O20="SIN CONTROLES",5,0))))))))</f>
        <v>3</v>
      </c>
      <c r="Q20" s="233" t="str">
        <f>+CONCATENATE(L20,P20)</f>
        <v>13</v>
      </c>
      <c r="R20" s="232" t="str">
        <f t="shared" si="18"/>
        <v>BAJO</v>
      </c>
      <c r="S20" s="243">
        <f>IF(R20="BAJO",1,IF(R20="MODERADO",2,IF(R20="ALTO",3,IF(R20="EXTREMO",4,0))))</f>
        <v>1</v>
      </c>
      <c r="T20" s="247" t="s">
        <v>42</v>
      </c>
    </row>
    <row r="21" spans="1:20" ht="50.25" customHeight="1" x14ac:dyDescent="0.25">
      <c r="A21" s="189" t="s">
        <v>264</v>
      </c>
      <c r="B21" s="259" t="s">
        <v>300</v>
      </c>
      <c r="C21" s="214" t="s">
        <v>265</v>
      </c>
      <c r="D21" s="191" t="s">
        <v>266</v>
      </c>
      <c r="E21" s="219" t="s">
        <v>267</v>
      </c>
      <c r="F21" s="220" t="s">
        <v>47</v>
      </c>
      <c r="G21" s="218">
        <f t="shared" si="12"/>
        <v>1</v>
      </c>
      <c r="H21" s="220" t="s">
        <v>29</v>
      </c>
      <c r="I21" s="192">
        <f t="shared" si="20"/>
        <v>2</v>
      </c>
      <c r="J21" s="165" t="str">
        <f t="shared" si="21"/>
        <v>12</v>
      </c>
      <c r="K21" s="165" t="str">
        <f t="shared" si="15"/>
        <v>BAJO</v>
      </c>
      <c r="L21" s="193">
        <f t="shared" si="4"/>
        <v>1</v>
      </c>
      <c r="M21" s="99" t="s">
        <v>318</v>
      </c>
      <c r="N21" s="99" t="s">
        <v>318</v>
      </c>
      <c r="O21" s="232" t="s">
        <v>36</v>
      </c>
      <c r="P21" s="243">
        <f>IF(O21="CONTROL EXCELENTE",1,(IF(O21="CONTROL SATISFACTORIO",2,(IF(O21="CONTROL ADECUADO",3,(IF(O21="CONTROL DEBIL",4,IF(O21="SIN CONTROLES",5,0))))))))</f>
        <v>3</v>
      </c>
      <c r="Q21" s="233" t="str">
        <f>+CONCATENATE(L21,P21)</f>
        <v>13</v>
      </c>
      <c r="R21" s="232" t="str">
        <f t="shared" si="18"/>
        <v>BAJO</v>
      </c>
      <c r="S21" s="243">
        <f>IF(R21="BAJO",1,IF(R21="MODERADO",2,IF(R21="ALTO",3,IF(R21="EXTREMO",4,0))))</f>
        <v>1</v>
      </c>
      <c r="T21" s="234" t="s">
        <v>42</v>
      </c>
    </row>
    <row r="22" spans="1:20" ht="58.5" customHeight="1" x14ac:dyDescent="0.25">
      <c r="A22" s="189" t="s">
        <v>268</v>
      </c>
      <c r="B22" s="257" t="s">
        <v>301</v>
      </c>
      <c r="C22" s="190" t="s">
        <v>269</v>
      </c>
      <c r="D22" s="191" t="s">
        <v>266</v>
      </c>
      <c r="E22" s="164" t="s">
        <v>267</v>
      </c>
      <c r="F22" s="165" t="s">
        <v>47</v>
      </c>
      <c r="G22" s="218">
        <f t="shared" si="12"/>
        <v>1</v>
      </c>
      <c r="H22" s="165" t="s">
        <v>231</v>
      </c>
      <c r="I22" s="192">
        <f t="shared" si="20"/>
        <v>1</v>
      </c>
      <c r="J22" s="165" t="str">
        <f t="shared" si="21"/>
        <v>11</v>
      </c>
      <c r="K22" s="165" t="str">
        <f t="shared" si="15"/>
        <v>BAJO</v>
      </c>
      <c r="L22" s="193">
        <f t="shared" si="4"/>
        <v>1</v>
      </c>
      <c r="M22" s="237" t="s">
        <v>319</v>
      </c>
      <c r="N22" s="237" t="s">
        <v>319</v>
      </c>
      <c r="O22" s="232" t="s">
        <v>37</v>
      </c>
      <c r="P22" s="243">
        <f>IF(O22="CONTROL EXCELENTE",1,(IF(O22="CONTROL SATISFACTORIO",2,(IF(O22="CONTROL ADECUADO",3,(IF(O22="CONTROL DEBIL",4,IF(O22="SIN CONTROLES",5,0))))))))</f>
        <v>2</v>
      </c>
      <c r="Q22" s="233" t="str">
        <f>+CONCATENATE(L22,P22)</f>
        <v>12</v>
      </c>
      <c r="R22" s="232" t="str">
        <f t="shared" si="18"/>
        <v>BAJO</v>
      </c>
      <c r="S22" s="243">
        <f>IF(R22="BAJO",1,IF(R22="MODERADO",2,IF(R22="ALTO",3,IF(R22="EXTREMO",4,0))))</f>
        <v>1</v>
      </c>
      <c r="T22" s="234" t="s">
        <v>42</v>
      </c>
    </row>
    <row r="23" spans="1:20" ht="49.5" customHeight="1" x14ac:dyDescent="0.25">
      <c r="A23" s="47" t="s">
        <v>270</v>
      </c>
      <c r="B23" s="257" t="s">
        <v>302</v>
      </c>
      <c r="C23" s="214" t="s">
        <v>271</v>
      </c>
      <c r="D23" s="191" t="s">
        <v>272</v>
      </c>
      <c r="E23" s="164" t="s">
        <v>273</v>
      </c>
      <c r="F23" s="165" t="s">
        <v>27</v>
      </c>
      <c r="G23" s="218">
        <f t="shared" si="12"/>
        <v>3</v>
      </c>
      <c r="H23" s="165" t="s">
        <v>28</v>
      </c>
      <c r="I23" s="192">
        <f t="shared" si="20"/>
        <v>3</v>
      </c>
      <c r="J23" s="165" t="str">
        <f t="shared" si="21"/>
        <v>33</v>
      </c>
      <c r="K23" s="165" t="str">
        <f t="shared" si="15"/>
        <v>ALTO</v>
      </c>
      <c r="L23" s="252">
        <f t="shared" si="4"/>
        <v>3</v>
      </c>
      <c r="M23" s="237" t="s">
        <v>320</v>
      </c>
      <c r="N23" s="237" t="s">
        <v>320</v>
      </c>
      <c r="O23" s="232" t="s">
        <v>36</v>
      </c>
      <c r="P23" s="243">
        <f>IF(O23="CONTROL EXCELENTE",1,(IF(O23="CONTROL SATISFACTORIO",2,(IF(O23="CONTROL ADECUADO",3,(IF(O23="CONTROL DEBIL",4,IF(O23="SIN CONTROLES",5,0))))))))</f>
        <v>3</v>
      </c>
      <c r="Q23" s="233" t="str">
        <f>+CONCATENATE(L23,P23)</f>
        <v>33</v>
      </c>
      <c r="R23" s="232" t="str">
        <f t="shared" si="18"/>
        <v>ALTO</v>
      </c>
      <c r="S23" s="243">
        <f>IF(R23="BAJO",1,IF(R23="MODERADO",2,IF(R23="ALTO",3,IF(R23="EXTREMO",4,0))))</f>
        <v>3</v>
      </c>
      <c r="T23" s="232" t="s">
        <v>42</v>
      </c>
    </row>
    <row r="24" spans="1:20" x14ac:dyDescent="0.25">
      <c r="A24" s="221" t="s">
        <v>274</v>
      </c>
      <c r="B24" s="260"/>
      <c r="C24" s="222"/>
      <c r="D24" s="199"/>
      <c r="E24" s="199"/>
      <c r="F24" s="200"/>
      <c r="G24" s="223"/>
      <c r="H24" s="200"/>
      <c r="I24" s="224"/>
      <c r="J24" s="200"/>
      <c r="K24" s="200"/>
      <c r="L24" s="205"/>
      <c r="M24" s="107"/>
      <c r="N24" s="107"/>
      <c r="O24" s="107"/>
      <c r="P24" s="107"/>
      <c r="Q24" s="107"/>
      <c r="R24" s="107"/>
      <c r="S24" s="107"/>
      <c r="T24" s="107"/>
    </row>
    <row r="25" spans="1:20" ht="50.25" customHeight="1" x14ac:dyDescent="0.25">
      <c r="A25" s="189" t="s">
        <v>275</v>
      </c>
      <c r="B25" s="261" t="s">
        <v>303</v>
      </c>
      <c r="C25" s="214" t="s">
        <v>276</v>
      </c>
      <c r="D25" s="225" t="s">
        <v>277</v>
      </c>
      <c r="E25" s="219" t="s">
        <v>278</v>
      </c>
      <c r="F25" s="165" t="s">
        <v>47</v>
      </c>
      <c r="G25" s="192">
        <f>IF(F25="REMOTO",1,(IF(F25="POCO PROBABLE",2,(IF(F25="POSIBLE",3,(IF(F25="MUY PROBABLE",4,IF(F25="CIERTO",5,0))))))))</f>
        <v>1</v>
      </c>
      <c r="H25" s="165" t="s">
        <v>231</v>
      </c>
      <c r="I25" s="192">
        <f>IF(H25="INSIGNIFICANTE",1,(IF(H25="BAJO",2,(IF(H25="MODERADO",3,(IF(H25="SIGNIFICATIVO",4,IF(H25="CRITICO",5,0))))))))</f>
        <v>1</v>
      </c>
      <c r="J25" s="165" t="str">
        <f>+CONCATENATE(G25,I25)</f>
        <v>11</v>
      </c>
      <c r="K25" s="165" t="str">
        <f>IF(OR(J25="25",J25="34",J25="35",J25="45",J25="44",J25="53",J25="54",J25="55",J25="55"),"EXTREMO",IF(OR(J25="15",J25="24",J25="33",J25="42",J25="43",J25="52"),"ALTO",IF(OR(J25="13",J25="14",J25="23",J25="32",J25="41",J25="51"),"MODERADO",IF(OR(J25="11",J25="12",J25="21",J25="22",J25="31",),"BAJO"))))</f>
        <v>BAJO</v>
      </c>
      <c r="L25" s="165">
        <f>IF(K25="BAJO",1,IF(K25="MODERADO",2,IF(K25="ALTO",3,IF(K25="EXTREMO",4,0))))</f>
        <v>1</v>
      </c>
      <c r="M25" s="248" t="s">
        <v>321</v>
      </c>
      <c r="N25" s="248" t="s">
        <v>321</v>
      </c>
      <c r="O25" s="232" t="s">
        <v>37</v>
      </c>
      <c r="P25" s="232">
        <f>IF(O25="CONTROL EXCELENTE",1,(IF(O25="CONTROL SATISFACTORIO",2,(IF(O25="CONTROL ADECUADO",3,(IF(O25="CONTROL DEBIL",4,IF(O25="SIN CONTROLES",5,0))))))))</f>
        <v>2</v>
      </c>
      <c r="Q25" s="233" t="str">
        <f>+CONCATENATE(L25,P25)</f>
        <v>12</v>
      </c>
      <c r="R25" s="232" t="str">
        <f>IF(OR(Q25="25",Q25="34",Q25="35",Q25="43",Q25="44",Q25="45"),"EXTREMO",IF(OR(Q25="15",Q25="24",Q25="33",Q25="42"),"ALTO",IF(OR(Q25="14",Q25="23",Q25="32",Q25="41"),"MODERADO",IF(OR(Q25="11",Q25="12",Q25="13",Q25="21",Q25="22",Q25="31"),"BAJO"))))</f>
        <v>BAJO</v>
      </c>
      <c r="S25" s="232">
        <f>IF(R25="BAJO",1,IF(R25="MODERADO",2,IF(R25="ALTO",3,IF(R25="EXTREMO",4,0))))</f>
        <v>1</v>
      </c>
      <c r="T25" s="232" t="s">
        <v>42</v>
      </c>
    </row>
    <row r="26" spans="1:20" x14ac:dyDescent="0.25">
      <c r="A26" s="189" t="s">
        <v>279</v>
      </c>
      <c r="B26" s="262"/>
      <c r="C26" s="226"/>
      <c r="D26" s="227"/>
      <c r="E26" s="227"/>
      <c r="F26" s="165"/>
      <c r="G26" s="192">
        <f>IF(F26="REMOTO",1,(IF(F26="POCO PROBABLE",2,(IF(F26="POSIBLE",3,(IF(F26="MUY PROBABLE",4,IF(F26="CIERTO",5,0))))))))</f>
        <v>0</v>
      </c>
      <c r="H26" s="165"/>
      <c r="I26" s="192">
        <f>IF(H26="INSIGNIFICANTE",1,(IF(H26="BAJO",2,(IF(H26="MODERADO",3,(IF(H26="SIGNIFICATIVO",4,IF(H26="CRITICO",5,0))))))))</f>
        <v>0</v>
      </c>
      <c r="J26" s="165" t="str">
        <f>+CONCATENATE(G26,I26)</f>
        <v>00</v>
      </c>
      <c r="K26" s="165" t="b">
        <f>IF(OR(J26="25",J26="34",J26="35",J26="45",J26="44",J26="53",J26="54",J26="55",J26="55"),"EXTREMO",IF(OR(J26="15",J26="24",J26="33",J26="42",J26="43",J26="52"),"ALTO",IF(OR(J26="13",J26="14",J26="23",J26="32",J26="41",J26="51"),"MODERADO",IF(OR(J26="11",J26="12",J26="21",J26="22",J26="31",),"BAJO"))))</f>
        <v>0</v>
      </c>
      <c r="L26" s="165">
        <f>IF(K26="BAJO",1,IF(K26="MODERADO",2,IF(K26="ALTO",3,IF(K26="EXTREMO",4,0))))</f>
        <v>0</v>
      </c>
      <c r="M26" s="249"/>
      <c r="N26" s="249"/>
      <c r="O26" s="232"/>
      <c r="P26" s="232">
        <f>IF(O26="CONTROL EXCELENTE",1,(IF(O26="CONTROL SATISFACTORIO",2,(IF(O26="CONTROL ADECUADO",3,(IF(O26="CONTROL DEBIL",4,IF(O26="SIN CONTROLES",5,0))))))))</f>
        <v>0</v>
      </c>
      <c r="Q26" s="233" t="str">
        <f>+CONCATENATE(L26,P26)</f>
        <v>00</v>
      </c>
      <c r="R26" s="232" t="b">
        <f>IF(OR(Q26="25",Q26="34",Q26="35",Q26="43",Q26="44",Q26="45"),"EXTREMO",IF(OR(Q26="15",Q26="24",Q26="33",Q26="42"),"ALTO",IF(OR(Q26="14",Q26="23",Q26="32",Q26="41"),"MODERADO",IF(OR(Q26="11",Q26="12",Q26="13",Q26="21",Q26="22",Q26="31"),"BAJO"))))</f>
        <v>0</v>
      </c>
      <c r="S26" s="232">
        <f>IF(R26="BAJO",1,IF(R26="MODERADO",2,IF(R26="ALTO",3,IF(R26="EXTREMO",4,0))))</f>
        <v>0</v>
      </c>
      <c r="T26" s="232"/>
    </row>
    <row r="27" spans="1:20" ht="60" customHeight="1" x14ac:dyDescent="0.25">
      <c r="A27" s="189" t="s">
        <v>280</v>
      </c>
      <c r="B27" s="263" t="s">
        <v>304</v>
      </c>
      <c r="C27" s="190" t="s">
        <v>281</v>
      </c>
      <c r="D27" s="191" t="s">
        <v>282</v>
      </c>
      <c r="E27" s="165" t="s">
        <v>283</v>
      </c>
      <c r="F27" s="165" t="s">
        <v>47</v>
      </c>
      <c r="G27" s="192">
        <f>IF(F27="REMOTO",1,(IF(F27="POCO PROBABLE",2,(IF(F27="POSIBLE",3,(IF(F27="MUY PROBABLE",4,IF(F27="CIERTO",5,0))))))))</f>
        <v>1</v>
      </c>
      <c r="H27" s="165" t="s">
        <v>29</v>
      </c>
      <c r="I27" s="192">
        <f>IF(H27="INSIGNIFICANTE",1,(IF(H27="BAJO",2,(IF(H27="MODERADO",3,(IF(H27="SIGNIFICATIVO",4,IF(H27="CRITICO",5,0))))))))</f>
        <v>2</v>
      </c>
      <c r="J27" s="165" t="str">
        <f>+CONCATENATE(G27,I27)</f>
        <v>12</v>
      </c>
      <c r="K27" s="165" t="str">
        <f>IF(OR(J27="25",J27="34",J27="35",J27="45",J27="44",J27="53",J27="54",J27="55",J27="55"),"EXTREMO",IF(OR(J27="15",J27="24",J27="33",J27="42",J27="43",J27="52"),"ALTO",IF(OR(J27="13",J27="14",J27="23",J27="32",J27="41",J27="51"),"MODERADO",IF(OR(J27="11",J27="12",J27="21",J27="22",J27="31",),"BAJO"))))</f>
        <v>BAJO</v>
      </c>
      <c r="L27" s="165">
        <f>IF(K27="BAJO",1,IF(K27="MODERADO",2,IF(K27="ALTO",3,IF(K27="EXTREMO",4,0))))</f>
        <v>1</v>
      </c>
      <c r="M27" s="250" t="s">
        <v>322</v>
      </c>
      <c r="N27" s="250" t="s">
        <v>322</v>
      </c>
      <c r="O27" s="232" t="s">
        <v>37</v>
      </c>
      <c r="P27" s="232">
        <f>IF(O27="CONTROL EXCELENTE",1,(IF(O27="CONTROL SATISFACTORIO",2,(IF(O27="CONTROL ADECUADO",3,(IF(O27="CONTROL DEBIL",4,IF(O27="SIN CONTROLES",5,0))))))))</f>
        <v>2</v>
      </c>
      <c r="Q27" s="233" t="str">
        <f>+CONCATENATE(L27,P27)</f>
        <v>12</v>
      </c>
      <c r="R27" s="232" t="str">
        <f>IF(OR(Q27="25",Q27="34",Q27="35",Q27="43",Q27="44",Q27="45"),"EXTREMO",IF(OR(Q27="15",Q27="24",Q27="33",Q27="42"),"ALTO",IF(OR(Q27="14",Q27="23",Q27="32",Q27="41"),"MODERADO",IF(OR(Q27="11",Q27="12",Q27="13",Q27="21",Q27="22",Q27="31"),"BAJO"))))</f>
        <v>BAJO</v>
      </c>
      <c r="S27" s="232">
        <f>IF(R27="BAJO",1,IF(R27="MODERADO",2,IF(R27="ALTO",3,IF(R27="EXTREMO",4,0))))</f>
        <v>1</v>
      </c>
      <c r="T27" s="232" t="s">
        <v>42</v>
      </c>
    </row>
    <row r="28" spans="1:20" ht="46.5" customHeight="1" x14ac:dyDescent="0.25">
      <c r="A28" s="189" t="s">
        <v>284</v>
      </c>
      <c r="B28" s="253" t="s">
        <v>305</v>
      </c>
      <c r="C28" s="53" t="s">
        <v>285</v>
      </c>
      <c r="D28" s="53" t="s">
        <v>286</v>
      </c>
      <c r="E28" s="164" t="s">
        <v>283</v>
      </c>
      <c r="F28" s="165" t="s">
        <v>47</v>
      </c>
      <c r="G28" s="192">
        <f>IF(F28="REMOTO",1,(IF(F28="POCO PROBABLE",2,(IF(F28="POSIBLE",3,(IF(F28="MUY PROBABLE",4,IF(F28="CIERTO",5,0))))))))</f>
        <v>1</v>
      </c>
      <c r="H28" s="165" t="s">
        <v>29</v>
      </c>
      <c r="I28" s="192">
        <f>IF(H28="INSIGNIFICANTE",1,(IF(H28="BAJO",2,(IF(H28="MODERADO",3,(IF(H28="SIGNIFICATIVO",4,IF(H28="CRITICO",5,0))))))))</f>
        <v>2</v>
      </c>
      <c r="J28" s="165" t="str">
        <f>+CONCATENATE(G28,I28)</f>
        <v>12</v>
      </c>
      <c r="K28" s="165" t="str">
        <f>IF(OR(J28="25",J28="34",J28="35",J28="45",J28="44",J28="53",J28="54",J28="55",J28="55"),"EXTREMO",IF(OR(J28="15",J28="24",J28="33",J28="42",J28="43",J28="52"),"ALTO",IF(OR(J28="13",J28="14",J28="23",J28="32",J28="41",J28="51"),"MODERADO",IF(OR(J28="11",J28="12",J28="21",J28="22",J28="31",),"BAJO"))))</f>
        <v>BAJO</v>
      </c>
      <c r="L28" s="165">
        <f t="shared" ref="L28:L29" si="22">IF(K28="BAJO",1,IF(K28="MODERADO",2,IF(K28="ALTO",3,IF(K28="EXTREMO",4,0))))</f>
        <v>1</v>
      </c>
      <c r="M28" s="251" t="s">
        <v>323</v>
      </c>
      <c r="N28" s="251" t="s">
        <v>323</v>
      </c>
      <c r="O28" s="232" t="s">
        <v>37</v>
      </c>
      <c r="P28" s="232">
        <f>IF(O28="CONTROL EXCELENTE",1,(IF(O28="CONTROL SATISFACTORIO",2,(IF(O28="CONTROL ADECUADO",3,(IF(O28="CONTROL DEBIL",4,IF(O28="SIN CONTROLES",5,0))))))))</f>
        <v>2</v>
      </c>
      <c r="Q28" s="233" t="str">
        <f>+CONCATENATE(L28,P28)</f>
        <v>12</v>
      </c>
      <c r="R28" s="232" t="str">
        <f t="shared" ref="R28:R29" si="23">IF(OR(Q28="25",Q28="34",Q28="35",Q28="43",Q28="44",Q28="45"),"EXTREMO",IF(OR(Q28="15",Q28="24",Q28="33",Q28="42"),"ALTO",IF(OR(Q28="14",Q28="23",Q28="32",Q28="41"),"MODERADO",IF(OR(Q28="11",Q28="12",Q28="13",Q28="21",Q28="22",Q28="31"),"BAJO"))))</f>
        <v>BAJO</v>
      </c>
      <c r="S28" s="232">
        <f>IF(R28="BAJO",1,IF(R28="MODERADO",2,IF(R28="ALTO",3,IF(R28="EXTREMO",4,0))))</f>
        <v>1</v>
      </c>
      <c r="T28" s="232" t="s">
        <v>42</v>
      </c>
    </row>
    <row r="29" spans="1:20" ht="47.25" customHeight="1" x14ac:dyDescent="0.25">
      <c r="A29" s="189" t="s">
        <v>287</v>
      </c>
      <c r="B29" s="253" t="s">
        <v>306</v>
      </c>
      <c r="C29" s="191" t="s">
        <v>288</v>
      </c>
      <c r="D29" s="191" t="s">
        <v>289</v>
      </c>
      <c r="E29" s="164" t="s">
        <v>283</v>
      </c>
      <c r="F29" s="165" t="s">
        <v>27</v>
      </c>
      <c r="G29" s="192">
        <f>IF(F29="REMOTO",1,(IF(F29="POCO PROBABLE",2,(IF(F29="POSIBLE",3,(IF(F29="MUY PROBABLE",4,IF(F29="CIERTO",5,0))))))))</f>
        <v>3</v>
      </c>
      <c r="H29" s="165" t="s">
        <v>28</v>
      </c>
      <c r="I29" s="192">
        <f>IF(H29="INSIGNIFICANTE",1,(IF(H29="BAJO",2,(IF(H29="MODERADO",3,(IF(H29="SIGNIFICATIVO",4,IF(H29="CRITICO",5,0))))))))</f>
        <v>3</v>
      </c>
      <c r="J29" s="165" t="str">
        <f>+CONCATENATE(G29,I29)</f>
        <v>33</v>
      </c>
      <c r="K29" s="165" t="str">
        <f>IF(OR(J29="25",J29="34",J29="35",J29="45",J29="44",J29="53",J29="54",J29="55",J29="55"),"EXTREMO",IF(OR(J29="15",J29="24",J29="33",J29="42",J29="43",J29="52"),"ALTO",IF(OR(J29="13",J29="14",J29="23",J29="32",J29="41",J29="51"),"MODERADO",IF(OR(J29="11",J29="12",J29="21",J29="22",J29="31",),"BAJO"))))</f>
        <v>ALTO</v>
      </c>
      <c r="L29" s="165">
        <f t="shared" si="22"/>
        <v>3</v>
      </c>
      <c r="M29" s="251" t="s">
        <v>324</v>
      </c>
      <c r="N29" s="251" t="s">
        <v>324</v>
      </c>
      <c r="O29" s="232" t="s">
        <v>36</v>
      </c>
      <c r="P29" s="232">
        <f>IF(O29="CONTROL EXCELENTE",1,(IF(O29="CONTROL SATISFACTORIO",2,(IF(O29="CONTROL ADECUADO",3,(IF(O29="CONTROL DEBIL",4,IF(O29="SIN CONTROLES",5,0))))))))</f>
        <v>3</v>
      </c>
      <c r="Q29" s="233" t="str">
        <f>+CONCATENATE(L29,P29)</f>
        <v>33</v>
      </c>
      <c r="R29" s="232" t="str">
        <f t="shared" si="23"/>
        <v>ALTO</v>
      </c>
      <c r="S29" s="232">
        <f>IF(R29="BAJO",1,IF(R29="MODERADO",2,IF(R29="ALTO",3,IF(R29="EXTREMO",4,0))))</f>
        <v>3</v>
      </c>
      <c r="T29" s="232" t="s">
        <v>310</v>
      </c>
    </row>
  </sheetData>
  <mergeCells count="17">
    <mergeCell ref="R1:S2"/>
    <mergeCell ref="M2:N3"/>
    <mergeCell ref="O2:P2"/>
    <mergeCell ref="L2:L3"/>
    <mergeCell ref="T1:T3"/>
    <mergeCell ref="F1:L1"/>
    <mergeCell ref="F2:G2"/>
    <mergeCell ref="H2:I2"/>
    <mergeCell ref="J2:J3"/>
    <mergeCell ref="K2:K3"/>
    <mergeCell ref="M1:P1"/>
    <mergeCell ref="Q1:Q3"/>
    <mergeCell ref="A1:A3"/>
    <mergeCell ref="B1:B3"/>
    <mergeCell ref="C1:C3"/>
    <mergeCell ref="D1:D3"/>
    <mergeCell ref="E1:E3"/>
  </mergeCells>
  <conditionalFormatting sqref="B14:B16 B20:B24 B8:B12">
    <cfRule type="cellIs" dxfId="173" priority="9" stopIfTrue="1" operator="equal">
      <formula>"X"</formula>
    </cfRule>
  </conditionalFormatting>
  <conditionalFormatting sqref="R27:R29">
    <cfRule type="cellIs" dxfId="172" priority="10" stopIfTrue="1" operator="equal">
      <formula>"BAJO"</formula>
    </cfRule>
    <cfRule type="cellIs" dxfId="171" priority="10" stopIfTrue="1" operator="equal">
      <formula>"ALTO"</formula>
    </cfRule>
    <cfRule type="cellIs" dxfId="170" priority="11" stopIfTrue="1" operator="equal">
      <formula>"EXTREMO"</formula>
    </cfRule>
    <cfRule type="cellIs" dxfId="169" priority="12" stopIfTrue="1" operator="equal">
      <formula>"MODERADO"</formula>
    </cfRule>
  </conditionalFormatting>
  <conditionalFormatting sqref="A1:A3 A19 B5:B6 B18 A17 B27:B29 A14">
    <cfRule type="cellIs" dxfId="168" priority="59" stopIfTrue="1" operator="equal">
      <formula>"X"</formula>
    </cfRule>
  </conditionalFormatting>
  <conditionalFormatting sqref="K5:K6 K8 K18 K10:K12 K20:K23">
    <cfRule type="cellIs" dxfId="167" priority="58" stopIfTrue="1" operator="equal">
      <formula>"BAJO"</formula>
    </cfRule>
    <cfRule type="cellIs" dxfId="166" priority="60" stopIfTrue="1" operator="equal">
      <formula>"ALTO"</formula>
    </cfRule>
    <cfRule type="cellIs" dxfId="165" priority="61" stopIfTrue="1" operator="equal">
      <formula>"EXTREMO"</formula>
    </cfRule>
    <cfRule type="cellIs" dxfId="164" priority="62" stopIfTrue="1" operator="equal">
      <formula>"MODERADO"</formula>
    </cfRule>
  </conditionalFormatting>
  <conditionalFormatting sqref="B13">
    <cfRule type="cellIs" dxfId="163" priority="54" stopIfTrue="1" operator="equal">
      <formula>"X"</formula>
    </cfRule>
  </conditionalFormatting>
  <conditionalFormatting sqref="K13">
    <cfRule type="cellIs" dxfId="162" priority="53" stopIfTrue="1" operator="equal">
      <formula>"BAJO"</formula>
    </cfRule>
    <cfRule type="cellIs" dxfId="161" priority="55" stopIfTrue="1" operator="equal">
      <formula>"ALTO"</formula>
    </cfRule>
    <cfRule type="cellIs" dxfId="160" priority="56" stopIfTrue="1" operator="equal">
      <formula>"EXTREMO"</formula>
    </cfRule>
    <cfRule type="cellIs" dxfId="159" priority="57" stopIfTrue="1" operator="equal">
      <formula>"MODERADO"</formula>
    </cfRule>
  </conditionalFormatting>
  <conditionalFormatting sqref="B25">
    <cfRule type="cellIs" dxfId="158" priority="52" stopIfTrue="1" operator="equal">
      <formula>"X"</formula>
    </cfRule>
  </conditionalFormatting>
  <conditionalFormatting sqref="K25">
    <cfRule type="cellIs" dxfId="157" priority="44" stopIfTrue="1" operator="equal">
      <formula>"BAJO"</formula>
    </cfRule>
    <cfRule type="cellIs" dxfId="156" priority="45" stopIfTrue="1" operator="equal">
      <formula>"ALTO"</formula>
    </cfRule>
    <cfRule type="cellIs" dxfId="155" priority="46" stopIfTrue="1" operator="equal">
      <formula>"EXTREMO"</formula>
    </cfRule>
    <cfRule type="cellIs" dxfId="154" priority="47" stopIfTrue="1" operator="equal">
      <formula>"MODERADO"</formula>
    </cfRule>
  </conditionalFormatting>
  <conditionalFormatting sqref="K26">
    <cfRule type="cellIs" dxfId="153" priority="40" stopIfTrue="1" operator="equal">
      <formula>"BAJO"</formula>
    </cfRule>
    <cfRule type="cellIs" dxfId="152" priority="41" stopIfTrue="1" operator="equal">
      <formula>"ALTO"</formula>
    </cfRule>
    <cfRule type="cellIs" dxfId="151" priority="42" stopIfTrue="1" operator="equal">
      <formula>"EXTREMO"</formula>
    </cfRule>
    <cfRule type="cellIs" dxfId="150" priority="43" stopIfTrue="1" operator="equal">
      <formula>"MODERADO"</formula>
    </cfRule>
  </conditionalFormatting>
  <conditionalFormatting sqref="K27">
    <cfRule type="cellIs" dxfId="149" priority="36" stopIfTrue="1" operator="equal">
      <formula>"BAJO"</formula>
    </cfRule>
    <cfRule type="cellIs" dxfId="148" priority="37" stopIfTrue="1" operator="equal">
      <formula>"ALTO"</formula>
    </cfRule>
    <cfRule type="cellIs" dxfId="147" priority="38" stopIfTrue="1" operator="equal">
      <formula>"EXTREMO"</formula>
    </cfRule>
    <cfRule type="cellIs" dxfId="146" priority="39" stopIfTrue="1" operator="equal">
      <formula>"MODERADO"</formula>
    </cfRule>
  </conditionalFormatting>
  <conditionalFormatting sqref="K28:K29">
    <cfRule type="cellIs" dxfId="145" priority="32" stopIfTrue="1" operator="equal">
      <formula>"BAJO"</formula>
    </cfRule>
    <cfRule type="cellIs" dxfId="144" priority="33" stopIfTrue="1" operator="equal">
      <formula>"ALTO"</formula>
    </cfRule>
    <cfRule type="cellIs" dxfId="143" priority="34" stopIfTrue="1" operator="equal">
      <formula>"EXTREMO"</formula>
    </cfRule>
    <cfRule type="cellIs" dxfId="142" priority="35" stopIfTrue="1" operator="equal">
      <formula>"MODERADO"</formula>
    </cfRule>
  </conditionalFormatting>
  <conditionalFormatting sqref="A5:A6">
    <cfRule type="cellIs" dxfId="141" priority="31" stopIfTrue="1" operator="equal">
      <formula>"X"</formula>
    </cfRule>
  </conditionalFormatting>
  <conditionalFormatting sqref="A10">
    <cfRule type="cellIs" dxfId="140" priority="29" stopIfTrue="1" operator="equal">
      <formula>"X"</formula>
    </cfRule>
  </conditionalFormatting>
  <conditionalFormatting sqref="A15:A16">
    <cfRule type="cellIs" dxfId="139" priority="28" stopIfTrue="1" operator="equal">
      <formula>"X"</formula>
    </cfRule>
  </conditionalFormatting>
  <conditionalFormatting sqref="K15:K16">
    <cfRule type="cellIs" dxfId="138" priority="24" stopIfTrue="1" operator="equal">
      <formula>"BAJO"</formula>
    </cfRule>
    <cfRule type="cellIs" dxfId="137" priority="25" stopIfTrue="1" operator="equal">
      <formula>"ALTO"</formula>
    </cfRule>
    <cfRule type="cellIs" dxfId="136" priority="26" stopIfTrue="1" operator="equal">
      <formula>"EXTREMO"</formula>
    </cfRule>
    <cfRule type="cellIs" dxfId="135" priority="27" stopIfTrue="1" operator="equal">
      <formula>"MODERADO"</formula>
    </cfRule>
  </conditionalFormatting>
  <conditionalFormatting sqref="A20:A23">
    <cfRule type="cellIs" dxfId="134" priority="23" stopIfTrue="1" operator="equal">
      <formula>"X"</formula>
    </cfRule>
  </conditionalFormatting>
  <conditionalFormatting sqref="A25:A29">
    <cfRule type="cellIs" dxfId="133" priority="22" stopIfTrue="1" operator="equal">
      <formula>"X"</formula>
    </cfRule>
  </conditionalFormatting>
  <conditionalFormatting sqref="A24">
    <cfRule type="cellIs" dxfId="132" priority="21" stopIfTrue="1" operator="equal">
      <formula>"X"</formula>
    </cfRule>
  </conditionalFormatting>
  <conditionalFormatting sqref="Q9 R25 R20:R23 R18 R12:R13 R5:R6 R15:R16">
    <cfRule type="cellIs" dxfId="131" priority="17" stopIfTrue="1" operator="equal">
      <formula>"BAJO"</formula>
    </cfRule>
    <cfRule type="cellIs" dxfId="130" priority="18" stopIfTrue="1" operator="equal">
      <formula>"ALTO"</formula>
    </cfRule>
    <cfRule type="cellIs" dxfId="129" priority="19" stopIfTrue="1" operator="equal">
      <formula>"EXTREMO"</formula>
    </cfRule>
    <cfRule type="cellIs" dxfId="128" priority="20" stopIfTrue="1" operator="equal">
      <formula>"MODERADO"</formula>
    </cfRule>
  </conditionalFormatting>
  <conditionalFormatting sqref="R26">
    <cfRule type="cellIs" dxfId="127" priority="13" stopIfTrue="1" operator="equal">
      <formula>"BAJO"</formula>
    </cfRule>
    <cfRule type="cellIs" dxfId="126" priority="14" stopIfTrue="1" operator="equal">
      <formula>"ALTO"</formula>
    </cfRule>
    <cfRule type="cellIs" dxfId="125" priority="15" stopIfTrue="1" operator="equal">
      <formula>"EXTREMO"</formula>
    </cfRule>
    <cfRule type="cellIs" dxfId="124" priority="16" stopIfTrue="1" operator="equal">
      <formula>"MODERADO"</formula>
    </cfRule>
  </conditionalFormatting>
  <conditionalFormatting sqref="R10">
    <cfRule type="cellIs" dxfId="123" priority="5" stopIfTrue="1" operator="equal">
      <formula>"BAJO"</formula>
    </cfRule>
    <cfRule type="cellIs" dxfId="122" priority="6" stopIfTrue="1" operator="equal">
      <formula>"ALTO"</formula>
    </cfRule>
    <cfRule type="cellIs" dxfId="121" priority="7" stopIfTrue="1" operator="equal">
      <formula>"EXTREMO"</formula>
    </cfRule>
    <cfRule type="cellIs" dxfId="120" priority="8" stopIfTrue="1" operator="equal">
      <formula>"MODERADO"</formula>
    </cfRule>
  </conditionalFormatting>
  <conditionalFormatting sqref="R8">
    <cfRule type="cellIs" dxfId="119" priority="1" stopIfTrue="1" operator="equal">
      <formula>"BAJO"</formula>
    </cfRule>
    <cfRule type="cellIs" dxfId="118" priority="2" stopIfTrue="1" operator="equal">
      <formula>"ALTO"</formula>
    </cfRule>
    <cfRule type="cellIs" dxfId="117" priority="3" stopIfTrue="1" operator="equal">
      <formula>"EXTREMO"</formula>
    </cfRule>
    <cfRule type="cellIs" dxfId="116" priority="4" stopIfTrue="1" operator="equal">
      <formula>"MODERADO"</formula>
    </cfRule>
  </conditionalFormatting>
  <dataValidations count="7">
    <dataValidation type="list" allowBlank="1" showInputMessage="1" showErrorMessage="1" error="SOLO PUEDE ESCOJER UNA ALTERNATIVA DE LAS PREESTABLECIDAS" promptTitle="ALTERNATIVA PARA IMPACTO" sqref="H18 H20:H29 H12:H16 H8:H10 H5:H6">
      <formula1>$O$2:$O$9</formula1>
    </dataValidation>
    <dataValidation type="list" allowBlank="1" showInputMessage="1" showErrorMessage="1" error="SOLO PUEDE ESCOJER UNA ALTERNATIVA DE LAS PREESTABLECIDAS" promptTitle="ALTERNATIVAS PARA PROBABILIDAD" sqref="F18 F20:F29 F12:F16 F5:F6 F8:F10">
      <formula1>$N$2:$N$9</formula1>
    </dataValidation>
    <dataValidation type="list" allowBlank="1" showInputMessage="1" showErrorMessage="1" error="SOLO PUEDE ESCOJER UNA ALTERNATIVA DE LAS PREESTABLECIDAS" promptTitle="ALTERNATIVA PARA LA ESTRATEGIA" sqref="T15:T16 T8 T10 T6">
      <formula1>$U$5:$U$11</formula1>
    </dataValidation>
    <dataValidation type="list" allowBlank="1" showInputMessage="1" showErrorMessage="1" error="SOLO PUEDE ESCOJER UNA ALTERNATIVA DE LAS PREESTABLECIDAS" promptTitle="ALTERNATIVA PARA LA ESTRATEGIA" sqref="T18 T12:T14 T25:T29 T20:T23">
      <formula1>$U$5:$U$8</formula1>
    </dataValidation>
    <dataValidation type="list" allowBlank="1" showInputMessage="1" showErrorMessage="1" error="SOLO PUEDE ESCOJER UNA ALTERNATIVA DE LAS PREESTABLECIDAS" promptTitle="CLASIFICACION DEL CONTROL" sqref="O18 O15:O16 O12:O13 O25:O29 O8 O20:O23 O6">
      <formula1>$V$5:$V$11</formula1>
    </dataValidation>
    <dataValidation type="list" allowBlank="1" showInputMessage="1" showErrorMessage="1" error="SOLO PUEDE ESCOJER UNA ALTERNATIVA DE LAS PREESTABLECIDAS" promptTitle="CLASIFICACION DEL CONTROL" sqref="O5 O10">
      <formula1>$X$1:$X$5</formula1>
    </dataValidation>
    <dataValidation type="list" allowBlank="1" showInputMessage="1" showErrorMessage="1" error="SOLO PUEDE ESCOJER UNA ALTERNATIVA DE LAS PREESTABLECIDAS" promptTitle="ALTERNATIVA PARA LA ESTRATEGIA" sqref="T5">
      <formula1>$W$1:$W$5</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topLeftCell="A16" workbookViewId="0">
      <selection activeCell="A34" sqref="A34"/>
    </sheetView>
  </sheetViews>
  <sheetFormatPr baseColWidth="10" defaultRowHeight="15" x14ac:dyDescent="0.25"/>
  <cols>
    <col min="1" max="1" width="30.85546875" customWidth="1"/>
    <col min="2" max="2" width="7.7109375" customWidth="1"/>
    <col min="3" max="3" width="45.42578125" customWidth="1"/>
    <col min="4" max="4" width="31.5703125" customWidth="1"/>
    <col min="5" max="5" width="39.140625" customWidth="1"/>
    <col min="6" max="6" width="17.42578125" bestFit="1" customWidth="1"/>
    <col min="7" max="7" width="7.42578125" bestFit="1" customWidth="1"/>
    <col min="8" max="8" width="17.5703125" customWidth="1"/>
    <col min="9" max="9" width="7.42578125" bestFit="1" customWidth="1"/>
    <col min="10" max="10" width="4.42578125" customWidth="1"/>
    <col min="11" max="11" width="15.42578125" customWidth="1"/>
    <col min="12" max="12" width="7.42578125" bestFit="1" customWidth="1"/>
    <col min="13" max="13" width="31.5703125" customWidth="1"/>
    <col min="14" max="14" width="24.5703125" customWidth="1"/>
    <col min="15" max="15" width="15.5703125" bestFit="1" customWidth="1"/>
    <col min="16" max="16" width="7.42578125" customWidth="1"/>
    <col min="17" max="17" width="4.5703125" customWidth="1"/>
    <col min="18" max="18" width="11.85546875" bestFit="1" customWidth="1"/>
    <col min="19" max="19" width="7.42578125" bestFit="1" customWidth="1"/>
    <col min="20" max="20" width="18.42578125" customWidth="1"/>
    <col min="24" max="24" width="19.7109375" customWidth="1"/>
  </cols>
  <sheetData>
    <row r="1" spans="1:24" ht="15.75" thickBot="1" x14ac:dyDescent="0.3">
      <c r="A1" s="517" t="s">
        <v>68</v>
      </c>
      <c r="B1" s="520" t="s">
        <v>0</v>
      </c>
      <c r="C1" s="499" t="s">
        <v>1</v>
      </c>
      <c r="D1" s="499" t="s">
        <v>69</v>
      </c>
      <c r="E1" s="499" t="s">
        <v>70</v>
      </c>
      <c r="F1" s="497" t="s">
        <v>20</v>
      </c>
      <c r="G1" s="497"/>
      <c r="H1" s="497"/>
      <c r="I1" s="497"/>
      <c r="J1" s="497"/>
      <c r="K1" s="497"/>
      <c r="L1" s="508"/>
      <c r="M1" s="502" t="s">
        <v>121</v>
      </c>
      <c r="N1" s="509"/>
      <c r="O1" s="509"/>
      <c r="P1" s="503"/>
      <c r="Q1" s="510" t="s">
        <v>23</v>
      </c>
      <c r="R1" s="495" t="s">
        <v>122</v>
      </c>
      <c r="S1" s="512"/>
      <c r="T1" s="495" t="s">
        <v>39</v>
      </c>
      <c r="U1" s="419" t="s">
        <v>21</v>
      </c>
      <c r="V1" s="419" t="s">
        <v>231</v>
      </c>
      <c r="W1" s="421" t="s">
        <v>42</v>
      </c>
      <c r="X1" s="422" t="s">
        <v>50</v>
      </c>
    </row>
    <row r="2" spans="1:24" ht="15.75" thickBot="1" x14ac:dyDescent="0.3">
      <c r="A2" s="518"/>
      <c r="B2" s="520"/>
      <c r="C2" s="499"/>
      <c r="D2" s="499"/>
      <c r="E2" s="499"/>
      <c r="F2" s="497" t="s">
        <v>21</v>
      </c>
      <c r="G2" s="497"/>
      <c r="H2" s="497" t="s">
        <v>22</v>
      </c>
      <c r="I2" s="497"/>
      <c r="J2" s="498" t="s">
        <v>23</v>
      </c>
      <c r="K2" s="499" t="s">
        <v>24</v>
      </c>
      <c r="L2" s="501" t="s">
        <v>25</v>
      </c>
      <c r="M2" s="502" t="s">
        <v>123</v>
      </c>
      <c r="N2" s="503"/>
      <c r="O2" s="506" t="s">
        <v>34</v>
      </c>
      <c r="P2" s="507"/>
      <c r="Q2" s="511"/>
      <c r="R2" s="513"/>
      <c r="S2" s="514"/>
      <c r="T2" s="496"/>
      <c r="U2" s="419" t="s">
        <v>47</v>
      </c>
      <c r="V2" s="419" t="s">
        <v>29</v>
      </c>
      <c r="W2" s="421" t="s">
        <v>40</v>
      </c>
      <c r="X2" s="422" t="s">
        <v>129</v>
      </c>
    </row>
    <row r="3" spans="1:24" ht="24.75" customHeight="1" thickBot="1" x14ac:dyDescent="0.3">
      <c r="A3" s="519"/>
      <c r="B3" s="520"/>
      <c r="C3" s="499"/>
      <c r="D3" s="499"/>
      <c r="E3" s="499"/>
      <c r="F3" s="306" t="s">
        <v>26</v>
      </c>
      <c r="G3" s="306" t="s">
        <v>25</v>
      </c>
      <c r="H3" s="306" t="s">
        <v>26</v>
      </c>
      <c r="I3" s="306" t="s">
        <v>25</v>
      </c>
      <c r="J3" s="498"/>
      <c r="K3" s="500"/>
      <c r="L3" s="501"/>
      <c r="M3" s="504"/>
      <c r="N3" s="505"/>
      <c r="O3" s="92" t="s">
        <v>124</v>
      </c>
      <c r="P3" s="92" t="s">
        <v>25</v>
      </c>
      <c r="Q3" s="511"/>
      <c r="R3" s="92" t="s">
        <v>26</v>
      </c>
      <c r="S3" s="92" t="s">
        <v>25</v>
      </c>
      <c r="T3" s="496"/>
      <c r="U3" s="419" t="s">
        <v>30</v>
      </c>
      <c r="V3" s="419" t="s">
        <v>28</v>
      </c>
      <c r="W3" s="421" t="s">
        <v>310</v>
      </c>
      <c r="X3" s="422" t="s">
        <v>36</v>
      </c>
    </row>
    <row r="4" spans="1:24" ht="25.5" thickBot="1" x14ac:dyDescent="0.3">
      <c r="A4" s="311" t="s">
        <v>2</v>
      </c>
      <c r="B4" s="60"/>
      <c r="C4" s="61"/>
      <c r="D4" s="61"/>
      <c r="E4" s="61"/>
      <c r="F4" s="61"/>
      <c r="G4" s="61"/>
      <c r="H4" s="61"/>
      <c r="I4" s="61"/>
      <c r="J4" s="61"/>
      <c r="K4" s="61"/>
      <c r="L4" s="62"/>
      <c r="M4" s="93">
        <v>2022</v>
      </c>
      <c r="N4" s="93">
        <v>2023</v>
      </c>
      <c r="O4" s="23"/>
      <c r="P4" s="23"/>
      <c r="Q4" s="23"/>
      <c r="R4" s="23"/>
      <c r="S4" s="23"/>
      <c r="T4" s="23"/>
      <c r="U4" s="419" t="s">
        <v>27</v>
      </c>
      <c r="V4" s="419" t="s">
        <v>33</v>
      </c>
      <c r="W4" s="421" t="s">
        <v>41</v>
      </c>
      <c r="X4" s="422" t="s">
        <v>37</v>
      </c>
    </row>
    <row r="5" spans="1:24" ht="25.5" x14ac:dyDescent="0.25">
      <c r="A5" s="312" t="s">
        <v>437</v>
      </c>
      <c r="B5" s="313" t="s">
        <v>539</v>
      </c>
      <c r="C5" s="314"/>
      <c r="D5" s="314" t="s">
        <v>438</v>
      </c>
      <c r="E5" s="314"/>
      <c r="F5" s="315" t="s">
        <v>374</v>
      </c>
      <c r="G5" s="316">
        <f>IF(F5="REMOTO",1,(IF(F5="POCO PROBABLE",2,(IF(F5="POSIBLE",3,(IF(F5="MUY PROBABLE",4,IF(F5="CIERTO",5,0))))))))</f>
        <v>4</v>
      </c>
      <c r="H5" s="315" t="s">
        <v>33</v>
      </c>
      <c r="I5" s="316">
        <v>3</v>
      </c>
      <c r="J5" s="315" t="str">
        <f>+CONCATENATE(G5,I5)</f>
        <v>43</v>
      </c>
      <c r="K5" s="315" t="str">
        <f>IF(OR(J5="25",J5="34",J5="35",J5="45",J5="44",J5="53",J5="54",J5="55",J5="55"),"EXTREMO",IF(OR(J5="15",J5="24",J5="33",J5="42",J5="43",J5="52"),"ALTO",IF(OR(J5="13",J5="14",J5="23",J5="32",J5="41",J5="51"),"MODERADO",IF(OR(J5="11",J5="12",J5="21",J5="22",J5="31",),"BAJO"))))</f>
        <v>ALTO</v>
      </c>
      <c r="L5" s="317">
        <v>3</v>
      </c>
      <c r="M5" s="375"/>
      <c r="N5" s="376"/>
      <c r="O5" s="181" t="s">
        <v>36</v>
      </c>
      <c r="P5" s="94">
        <v>2</v>
      </c>
      <c r="Q5" s="95" t="str">
        <f>+CONCATENATE(L5,P5)</f>
        <v>32</v>
      </c>
      <c r="R5" s="94" t="str">
        <f>IF(OR(Q5="25",Q5="34",Q5="35",Q5="43",Q5="44",Q5="45"),"EXTREMO",IF(OR(Q5="15",Q5="24",Q5="33"=Q5="42"),"ALTO",IF(OR(Q5="14",Q5="23",Q5="32",Q5="41"),"MODERADO",IF(OR(Q5="11",Q5="12",Q5="13",Q5="21",Q5="22",Q5="31"),"BAJO"))))</f>
        <v>MODERADO</v>
      </c>
      <c r="S5" s="96">
        <f>IF(R5="BAJO",1,IF(R5="MODERADO",2,IF(R5="ALTO",3,IF(R5="EXTREMO",4,0))))</f>
        <v>2</v>
      </c>
      <c r="T5" s="377" t="s">
        <v>42</v>
      </c>
      <c r="U5" s="420" t="s">
        <v>374</v>
      </c>
      <c r="V5" s="419" t="s">
        <v>180</v>
      </c>
      <c r="W5" s="421" t="s">
        <v>481</v>
      </c>
      <c r="X5" s="418" t="s">
        <v>38</v>
      </c>
    </row>
    <row r="6" spans="1:24" ht="25.5" x14ac:dyDescent="0.25">
      <c r="A6" s="312" t="s">
        <v>439</v>
      </c>
      <c r="B6" s="313" t="s">
        <v>540</v>
      </c>
      <c r="C6" s="314" t="s">
        <v>440</v>
      </c>
      <c r="D6" s="314" t="s">
        <v>441</v>
      </c>
      <c r="E6" s="314" t="s">
        <v>442</v>
      </c>
      <c r="F6" s="315" t="s">
        <v>27</v>
      </c>
      <c r="G6" s="316">
        <v>4</v>
      </c>
      <c r="H6" s="315" t="s">
        <v>33</v>
      </c>
      <c r="I6" s="316">
        <v>3</v>
      </c>
      <c r="J6" s="315" t="str">
        <f>+CONCATENATE(G6,I6)</f>
        <v>43</v>
      </c>
      <c r="K6" s="315" t="str">
        <f>IF(OR(J6="25",J6="34",J6="35",J6="45",J6="44",J6="53",J6="54",J6="55",J6="55"),"EXTREMO",IF(OR(J6="15",J6="24",J6="33",J6="42",J6="43",J6="52"),"ALTO",IF(OR(J6="13",J6="14",J6="23",J6="32",J6="41",J6="51"),"MODERADO",IF(OR(J6="11",J6="12",J6="21",J6="22",J6="31",),"BAJO"))))</f>
        <v>ALTO</v>
      </c>
      <c r="L6" s="317">
        <v>3</v>
      </c>
      <c r="M6" s="375"/>
      <c r="N6" s="376"/>
      <c r="O6" s="181" t="s">
        <v>36</v>
      </c>
      <c r="P6" s="94">
        <v>2</v>
      </c>
      <c r="Q6" s="95" t="str">
        <f>+CONCATENATE(L6,P6)</f>
        <v>32</v>
      </c>
      <c r="R6" s="94" t="str">
        <f>IF(OR(Q6="25",Q6="34",Q6="35",Q6="43",Q6="44",Q6="45"),"EXTREMO",IF(OR(Q6="15",Q6="24",Q6="33"=Q6="42"),"ALTO",IF(OR(Q6="14",Q6="23",Q6="32",Q6="41"),"MODERADO",IF(OR(Q6="11",Q6="12",Q6="13",Q6="21",Q6="22",Q6="31"),"BAJO"))))</f>
        <v>MODERADO</v>
      </c>
      <c r="S6" s="96">
        <f>IF(R6="BAJO",1,IF(R6="MODERADO",2,IF(R6="ALTO",3,IF(R6="EXTREMO",4,0))))</f>
        <v>2</v>
      </c>
      <c r="T6" s="377" t="s">
        <v>42</v>
      </c>
      <c r="U6" s="419" t="s">
        <v>31</v>
      </c>
    </row>
    <row r="7" spans="1:24" ht="38.25" x14ac:dyDescent="0.25">
      <c r="A7" s="312" t="s">
        <v>443</v>
      </c>
      <c r="B7" s="313" t="s">
        <v>541</v>
      </c>
      <c r="C7" s="314" t="s">
        <v>444</v>
      </c>
      <c r="D7" s="314" t="s">
        <v>445</v>
      </c>
      <c r="E7" s="314" t="s">
        <v>446</v>
      </c>
      <c r="F7" s="315" t="s">
        <v>27</v>
      </c>
      <c r="G7" s="316">
        <f t="shared" ref="G7:G11" si="0">IF(F7="REMOTO",1,(IF(F7="POCO PROBABLE",2,(IF(F7="POSIBLE",3,(IF(F7="MUY PROBABLE",4,IF(F7="CIERTO",5,0))))))))</f>
        <v>3</v>
      </c>
      <c r="H7" s="315" t="s">
        <v>180</v>
      </c>
      <c r="I7" s="316">
        <f t="shared" ref="I7:I20" si="1">IF(H7="INSIGNIFICANTE",1,(IF(H7="BAJO",2,(IF(H7="MODERADO",3,(IF(H7="SIGNIFICATIVO",4,IF(H7="CRITICO",5,0))))))))</f>
        <v>5</v>
      </c>
      <c r="J7" s="315" t="str">
        <f t="shared" ref="J7:J23" si="2">+CONCATENATE(G7,I7)</f>
        <v>35</v>
      </c>
      <c r="K7" s="315" t="str">
        <f t="shared" ref="K7:K11" si="3">IF(OR(J7="25",J7="34",J7="35",J7="45",J7="44",J7="53",J7="54",J7="55",J7="55"),"EXTREMO",IF(OR(J7="15",J7="24",J7="33",J7="42",J7="43",J7="52"),"ALTO",IF(OR(J7="13",J7="14",J7="23",J7="32",J7="41",J7="51"),"MODERADO",IF(OR(J7="11",J7="12",J7="21",J7="22",J7="31",),"BAJO"))))</f>
        <v>EXTREMO</v>
      </c>
      <c r="L7" s="317">
        <v>3</v>
      </c>
      <c r="M7" s="375"/>
      <c r="N7" s="376"/>
      <c r="O7" s="181" t="s">
        <v>36</v>
      </c>
      <c r="P7" s="94">
        <v>2</v>
      </c>
      <c r="Q7" s="95" t="str">
        <f>+CONCATENATE(L7,P7)</f>
        <v>32</v>
      </c>
      <c r="R7" s="94" t="str">
        <f>IF(OR(Q7="25",Q7="34",Q7="35",Q7="43",Q7="44",Q7="45"),"EXTREMO",IF(OR(Q7="15",Q7="24",Q7="33"=Q7="42"),"ALTO",IF(OR(Q7="14",Q7="23",Q7="32",Q7="41"),"MODERADO",IF(OR(Q7="11",Q7="12",Q7="13",Q7="21",Q7="22",Q7="31"),"BAJO"))))</f>
        <v>MODERADO</v>
      </c>
      <c r="S7" s="96">
        <f>IF(R7="BAJO",1,IF(R7="MODERADO",2,IF(R7="ALTO",3,IF(R7="EXTREMO",4,0))))</f>
        <v>2</v>
      </c>
      <c r="T7" s="377" t="s">
        <v>42</v>
      </c>
    </row>
    <row r="8" spans="1:24" x14ac:dyDescent="0.25">
      <c r="A8" s="318" t="s">
        <v>43</v>
      </c>
      <c r="B8" s="319"/>
      <c r="C8" s="314"/>
      <c r="D8" s="314"/>
      <c r="E8" s="314"/>
      <c r="F8" s="315"/>
      <c r="G8" s="316">
        <f t="shared" si="0"/>
        <v>0</v>
      </c>
      <c r="H8" s="315"/>
      <c r="I8" s="316">
        <f t="shared" si="1"/>
        <v>0</v>
      </c>
      <c r="J8" s="315" t="str">
        <f t="shared" si="2"/>
        <v>00</v>
      </c>
      <c r="K8" s="315" t="b">
        <f t="shared" si="3"/>
        <v>0</v>
      </c>
      <c r="L8" s="317">
        <f t="shared" ref="L8:L23" si="4">IF(K8="BAJO",1,IF(K8="MODERADO",2,IF(K8="ALTO",3,IF(K8="EXTREMO",4,0))))</f>
        <v>0</v>
      </c>
      <c r="M8" s="96"/>
      <c r="N8" s="378"/>
      <c r="O8" s="94"/>
      <c r="P8" s="94">
        <f>IF(O8="CONTROL EXCELENTE",1,(IF(O8="CONTROL SATISFACTORIO",2,(IF(O8="CONTROL ADECUADO",3,(IF(O8="CONTROL DEBIL",4,IF(O8="SIN CONTROLES",5,0))))))))</f>
        <v>0</v>
      </c>
      <c r="Q8" s="95" t="str">
        <f>+CONCATENATE(L8,P8)</f>
        <v>00</v>
      </c>
      <c r="R8" s="94" t="b">
        <f>IF(OR(Q8="25",Q8="34",Q8="35",Q8="43",Q8="44",Q8="45"),"EXTREMO",IF(OR(Q8="15",Q8="24",Q8="33"=Q8="42"),"ALTO",IF(OR(Q8="14",Q8="23",Q8="32",Q8="41"),"MODERADO",IF(OR(Q8="11",Q8="12",Q8="13",Q8="21",Q8="22",Q8="31"),"BAJO"))))</f>
        <v>0</v>
      </c>
      <c r="S8" s="96">
        <f>IF(R8="BAJO",1,IF(R8="MODERADO",2,IF(R8="ALTO",3,IF(R8="EXTREMO",4,0))))</f>
        <v>0</v>
      </c>
      <c r="T8" s="377"/>
    </row>
    <row r="9" spans="1:24" x14ac:dyDescent="0.25">
      <c r="A9" s="320" t="s">
        <v>4</v>
      </c>
      <c r="B9" s="64"/>
      <c r="C9" s="64"/>
      <c r="D9" s="64"/>
      <c r="E9" s="64"/>
      <c r="F9" s="64"/>
      <c r="G9" s="64"/>
      <c r="H9" s="64"/>
      <c r="I9" s="64"/>
      <c r="J9" s="64"/>
      <c r="K9" s="64"/>
      <c r="L9" s="321"/>
      <c r="M9" s="379"/>
      <c r="N9" s="379"/>
      <c r="O9" s="379"/>
      <c r="P9" s="379"/>
      <c r="Q9" s="379"/>
      <c r="R9" s="379"/>
      <c r="S9" s="379"/>
      <c r="T9" s="380"/>
    </row>
    <row r="10" spans="1:24" ht="38.25" x14ac:dyDescent="0.25">
      <c r="A10" s="414" t="s">
        <v>5</v>
      </c>
      <c r="B10" s="319" t="s">
        <v>542</v>
      </c>
      <c r="C10" s="314" t="s">
        <v>447</v>
      </c>
      <c r="D10" s="314" t="s">
        <v>448</v>
      </c>
      <c r="E10" s="314" t="s">
        <v>449</v>
      </c>
      <c r="F10" s="315" t="s">
        <v>27</v>
      </c>
      <c r="G10" s="316">
        <f t="shared" si="0"/>
        <v>3</v>
      </c>
      <c r="H10" s="315" t="s">
        <v>33</v>
      </c>
      <c r="I10" s="316">
        <f t="shared" si="1"/>
        <v>4</v>
      </c>
      <c r="J10" s="315" t="str">
        <f t="shared" si="2"/>
        <v>34</v>
      </c>
      <c r="K10" s="315" t="str">
        <f t="shared" si="3"/>
        <v>EXTREMO</v>
      </c>
      <c r="L10" s="317">
        <f t="shared" si="4"/>
        <v>4</v>
      </c>
      <c r="M10" s="181" t="s">
        <v>477</v>
      </c>
      <c r="N10" s="181" t="s">
        <v>126</v>
      </c>
      <c r="O10" s="181" t="s">
        <v>36</v>
      </c>
      <c r="P10" s="181">
        <f t="shared" ref="P10:P31" si="5">IF(O10="CONTROL EXCELENTE",1,(IF(O10="CONTROL SATISFACTORIO",2,(IF(O10="CONTROL ADECUADO",3,(IF(O10="CONTROL DEBIL",4,IF(O10="SIN CONTROLES",5,0))))))))</f>
        <v>3</v>
      </c>
      <c r="Q10" s="390" t="str">
        <f>+CONCATENATE(L10,P10)</f>
        <v>43</v>
      </c>
      <c r="R10" s="381" t="str">
        <f t="shared" ref="R10:R19" si="6">IF(OR(Q10="25",Q10="34",Q10="35",Q10="43",Q10="44",Q10="45"),"EXTREMO",IF(OR(Q10="15",Q10="24",Q10="33"=Q10="42"),"ALTO",IF(OR(Q10="14",Q10="23",Q10="32",Q10="41"),"MODERADO",IF(OR(Q10="11",Q10="12",Q10="13",Q10="21",Q10="22",Q10="31"),"BAJO"))))</f>
        <v>EXTREMO</v>
      </c>
      <c r="S10" s="415">
        <f t="shared" ref="S10:S31" si="7">IF(R10="BAJO",1,IF(R10="MODERADO",2,IF(R10="ALTO",3,IF(R10="EXTREMO",4,0))))</f>
        <v>4</v>
      </c>
      <c r="T10" s="415" t="s">
        <v>42</v>
      </c>
    </row>
    <row r="11" spans="1:24" ht="38.25" x14ac:dyDescent="0.25">
      <c r="A11" s="322" t="s">
        <v>450</v>
      </c>
      <c r="B11" s="319" t="s">
        <v>543</v>
      </c>
      <c r="C11" s="314"/>
      <c r="D11" s="314"/>
      <c r="E11" s="314"/>
      <c r="F11" s="315" t="s">
        <v>47</v>
      </c>
      <c r="G11" s="316">
        <f t="shared" si="0"/>
        <v>1</v>
      </c>
      <c r="H11" s="315" t="s">
        <v>29</v>
      </c>
      <c r="I11" s="316">
        <f t="shared" si="1"/>
        <v>2</v>
      </c>
      <c r="J11" s="315" t="str">
        <f t="shared" si="2"/>
        <v>12</v>
      </c>
      <c r="K11" s="315" t="str">
        <f t="shared" si="3"/>
        <v>BAJO</v>
      </c>
      <c r="L11" s="317">
        <f t="shared" si="4"/>
        <v>1</v>
      </c>
      <c r="M11" s="382"/>
      <c r="N11" s="295"/>
      <c r="O11" s="94"/>
      <c r="P11" s="94">
        <f t="shared" si="5"/>
        <v>0</v>
      </c>
      <c r="Q11" s="95" t="str">
        <f>+CONCATENATE(L11,P11)</f>
        <v>10</v>
      </c>
      <c r="R11" s="94" t="b">
        <f t="shared" si="6"/>
        <v>0</v>
      </c>
      <c r="S11" s="96">
        <f t="shared" si="7"/>
        <v>0</v>
      </c>
      <c r="T11" s="96"/>
    </row>
    <row r="12" spans="1:24" x14ac:dyDescent="0.25">
      <c r="A12" s="323" t="s">
        <v>80</v>
      </c>
      <c r="B12" s="324"/>
      <c r="C12" s="79"/>
      <c r="D12" s="79"/>
      <c r="E12" s="79"/>
      <c r="F12" s="80"/>
      <c r="G12" s="81"/>
      <c r="H12" s="80"/>
      <c r="I12" s="81"/>
      <c r="J12" s="80"/>
      <c r="K12" s="80"/>
      <c r="L12" s="83"/>
      <c r="M12" s="321"/>
      <c r="N12" s="321"/>
      <c r="O12" s="321"/>
      <c r="P12" s="383"/>
      <c r="Q12" s="384"/>
      <c r="R12" s="385"/>
      <c r="S12" s="386"/>
      <c r="T12" s="387"/>
    </row>
    <row r="13" spans="1:24" ht="38.25" x14ac:dyDescent="0.25">
      <c r="A13" s="322" t="s">
        <v>451</v>
      </c>
      <c r="B13" s="319" t="s">
        <v>544</v>
      </c>
      <c r="C13" s="325"/>
      <c r="D13" s="191"/>
      <c r="E13" s="326"/>
      <c r="F13" s="315" t="s">
        <v>27</v>
      </c>
      <c r="G13" s="327">
        <v>2</v>
      </c>
      <c r="H13" s="315" t="s">
        <v>28</v>
      </c>
      <c r="I13" s="327">
        <f>IF(H13="INSIGNIFICANTE",1,(IF(H13="BAJO",2,(IF(H13="MODERADO",3,(IF(H13="SIGNIFICATIVO",4,IF(H13="CRITICO",5,0))))))))</f>
        <v>3</v>
      </c>
      <c r="J13" s="301" t="str">
        <f>+CONCATENATE(G13,I13)</f>
        <v>23</v>
      </c>
      <c r="K13" s="301" t="str">
        <f>IF(OR(J13="25",J13="34",J13="35",J13="45",J13="44",J13="53",J13="54",J13="55",J13="55"),"EXTREMO",IF(OR(J13="15",J13="24",J13="33",J13="42",J13="43",J13="52"),"ALTO",IF(OR(J13="13",J13="14",J13="23",J13="32",J13="41",J13="51"),"MODERADO",IF(OR(J13="11",J13="12",J13="21",J13="22",J13="31",),"BAJO"))))</f>
        <v>MODERADO</v>
      </c>
      <c r="L13" s="328">
        <f>IF(K13="BAJO",1,IF(K13="MODERADO",2,IF(K13="ALTO",3,IF(K13="EXTREMO",4,0))))</f>
        <v>2</v>
      </c>
      <c r="M13" s="97"/>
      <c r="N13" s="99"/>
      <c r="O13" s="94" t="s">
        <v>36</v>
      </c>
      <c r="P13" s="94">
        <f>IF(O13="CONTROL EXCELENTE",1,(IF(O13="CONTROL SATISFACTORIO",2,(IF(O13="CONTROL ADECUADO",3,(IF(O13="CONTROL DEBIL",4,IF(O13="SIN CONTROLES",5,0))))))))</f>
        <v>3</v>
      </c>
      <c r="Q13" s="95" t="str">
        <f t="shared" ref="Q13:Q14" si="8">+CONCATENATE(L13,P13)</f>
        <v>23</v>
      </c>
      <c r="R13" s="389" t="s">
        <v>478</v>
      </c>
      <c r="S13" s="94">
        <f>IF(R13="BAJO",1,IF(R13="MODERADO",2,IF(R13="ALTO",3,IF(R13="EXTREMO",4,0))))</f>
        <v>1</v>
      </c>
      <c r="T13" s="94" t="s">
        <v>42</v>
      </c>
    </row>
    <row r="14" spans="1:24" ht="25.5" x14ac:dyDescent="0.25">
      <c r="A14" s="329" t="s">
        <v>452</v>
      </c>
      <c r="B14" s="319" t="s">
        <v>545</v>
      </c>
      <c r="C14" s="330"/>
      <c r="D14" s="191" t="s">
        <v>453</v>
      </c>
      <c r="E14" s="326"/>
      <c r="F14" s="315" t="s">
        <v>30</v>
      </c>
      <c r="G14" s="327">
        <f>IF(F14="REMOTO",1,(IF(F14="POCO PROBABLE",2,(IF(F14="POSIBLE",3,(IF(F14="MUY PROBABLE",4,IF(F14="CIERTO",5,0))))))))</f>
        <v>2</v>
      </c>
      <c r="H14" s="315" t="s">
        <v>28</v>
      </c>
      <c r="I14" s="327">
        <f>IF(H14="INSIGNIFICANTE",1,(IF(H14="BAJO",2,(IF(H14="MODERADO",3,(IF(H14="SIGNIFICATIVO",4,IF(H14="CRITICO",5,0))))))))</f>
        <v>3</v>
      </c>
      <c r="J14" s="301" t="str">
        <f>+CONCATENATE(G14,I14)</f>
        <v>23</v>
      </c>
      <c r="K14" s="301" t="str">
        <f>IF(OR(J14="25",J14="34",J14="35",J14="45",J14="44",J14="53",J14="54",J14="55",J14="55"),"EXTREMO",IF(OR(J14="15",J14="24",J14="33",J14="42",J14="43",J14="52"),"ALTO",IF(OR(J14="13",J14="14",J14="23",J14="32",J14="41",J14="51"),"MODERADO",IF(OR(J14="11",J14="12",J14="21",J14="22",J14="31",),"BAJO"))))</f>
        <v>MODERADO</v>
      </c>
      <c r="L14" s="328">
        <f>IF(K14="BAJO",1,IF(K14="MODERADO",2,IF(K14="ALTO",3,IF(K14="EXTREMO",4,0))))</f>
        <v>2</v>
      </c>
      <c r="M14" s="97"/>
      <c r="N14" s="99"/>
      <c r="O14" s="94" t="s">
        <v>36</v>
      </c>
      <c r="P14" s="94">
        <f>IF(O14="CONTROL EXCELENTE",1,(IF(O14="CONTROL SATISFACTORIO",2,(IF(O14="CONTROL ADECUADO",3,(IF(O14="CONTROL DEBIL",4,IF(O14="SIN CONTROLES",5,0))))))))</f>
        <v>3</v>
      </c>
      <c r="Q14" s="95" t="str">
        <f t="shared" si="8"/>
        <v>23</v>
      </c>
      <c r="R14" s="94" t="s">
        <v>478</v>
      </c>
      <c r="S14" s="94">
        <f>IF(R14="BAJO",1,IF(R14="MODERADO",2,IF(R14="ALTO",3,IF(R14="EXTREMO",4,0))))</f>
        <v>1</v>
      </c>
      <c r="T14" s="94" t="s">
        <v>42</v>
      </c>
    </row>
    <row r="15" spans="1:24" x14ac:dyDescent="0.25">
      <c r="A15" s="332" t="s">
        <v>257</v>
      </c>
      <c r="B15" s="333"/>
      <c r="C15" s="60"/>
      <c r="D15" s="333"/>
      <c r="E15" s="333"/>
      <c r="F15" s="333"/>
      <c r="G15" s="81" t="s">
        <v>43</v>
      </c>
      <c r="H15" s="333"/>
      <c r="I15" s="333"/>
      <c r="J15" s="80" t="str">
        <f t="shared" si="2"/>
        <v xml:space="preserve"> </v>
      </c>
      <c r="K15" s="334" t="s">
        <v>43</v>
      </c>
      <c r="L15" s="335"/>
      <c r="M15" s="310"/>
      <c r="N15" s="310"/>
      <c r="O15" s="383"/>
      <c r="P15" s="383"/>
      <c r="Q15" s="391"/>
      <c r="R15" s="383"/>
      <c r="S15" s="383"/>
      <c r="T15" s="383"/>
    </row>
    <row r="16" spans="1:24" ht="25.5" x14ac:dyDescent="0.25">
      <c r="A16" s="322" t="s">
        <v>454</v>
      </c>
      <c r="B16" s="336" t="s">
        <v>546</v>
      </c>
      <c r="C16" s="326"/>
      <c r="D16" s="337"/>
      <c r="E16" s="202"/>
      <c r="F16" s="315" t="s">
        <v>27</v>
      </c>
      <c r="G16" s="316">
        <f t="shared" ref="G16:G23" si="9">IF(F16="REMOTO",1,(IF(F16="POCO PROBABLE",2,(IF(F16="POSIBLE",3,(IF(F16="MUY PROBABLE",4,IF(F16="CIERTO",5,0))))))))</f>
        <v>3</v>
      </c>
      <c r="H16" s="315" t="s">
        <v>33</v>
      </c>
      <c r="I16" s="316">
        <f t="shared" si="1"/>
        <v>4</v>
      </c>
      <c r="J16" s="315" t="str">
        <f t="shared" si="2"/>
        <v>34</v>
      </c>
      <c r="K16" s="315" t="str">
        <f t="shared" ref="K16:K23" si="10">IF(OR(J16="25",J16="34",J16="35",J16="45",J16="44",J16="53",J16="54",J16="55",J16="55"),"EXTREMO",IF(OR(J16="15",J16="24",J16="33",J16="42",J16="43",J16="52"),"ALTO",IF(OR(J16="13",J16="14",J16="23",J16="32",J16="41",J16="51"),"MODERADO",IF(OR(J16="11",J16="12",J16="21",J16="22",J16="31",),"BAJO"))))</f>
        <v>EXTREMO</v>
      </c>
      <c r="L16" s="317">
        <v>3</v>
      </c>
      <c r="M16" s="99"/>
      <c r="N16" s="99"/>
      <c r="O16" s="181" t="s">
        <v>36</v>
      </c>
      <c r="P16" s="388">
        <v>2</v>
      </c>
      <c r="Q16" s="393" t="str">
        <f t="shared" ref="Q16:Q17" si="11">+CONCATENATE(L16,P16)</f>
        <v>32</v>
      </c>
      <c r="R16" s="388" t="str">
        <f t="shared" si="6"/>
        <v>MODERADO</v>
      </c>
      <c r="S16" s="388">
        <f t="shared" si="7"/>
        <v>2</v>
      </c>
      <c r="T16" s="392"/>
    </row>
    <row r="17" spans="1:20" ht="25.5" x14ac:dyDescent="0.25">
      <c r="A17" s="338" t="s">
        <v>455</v>
      </c>
      <c r="B17" s="339" t="s">
        <v>547</v>
      </c>
      <c r="C17" s="326"/>
      <c r="D17" s="340"/>
      <c r="E17" s="202"/>
      <c r="F17" s="315" t="s">
        <v>27</v>
      </c>
      <c r="G17" s="316">
        <f t="shared" si="9"/>
        <v>3</v>
      </c>
      <c r="H17" s="315" t="s">
        <v>28</v>
      </c>
      <c r="I17" s="316">
        <f t="shared" si="1"/>
        <v>3</v>
      </c>
      <c r="J17" s="315" t="str">
        <f t="shared" si="2"/>
        <v>33</v>
      </c>
      <c r="K17" s="315" t="str">
        <f t="shared" si="10"/>
        <v>ALTO</v>
      </c>
      <c r="L17" s="317">
        <f t="shared" si="4"/>
        <v>3</v>
      </c>
      <c r="M17" s="97"/>
      <c r="N17" s="99"/>
      <c r="O17" s="181" t="s">
        <v>36</v>
      </c>
      <c r="P17" s="388">
        <v>2</v>
      </c>
      <c r="Q17" s="393" t="str">
        <f t="shared" si="11"/>
        <v>32</v>
      </c>
      <c r="R17" s="388" t="str">
        <f t="shared" si="6"/>
        <v>MODERADO</v>
      </c>
      <c r="S17" s="388">
        <f t="shared" si="7"/>
        <v>2</v>
      </c>
      <c r="T17" s="392"/>
    </row>
    <row r="18" spans="1:20" ht="38.25" x14ac:dyDescent="0.25">
      <c r="A18" s="338" t="s">
        <v>456</v>
      </c>
      <c r="B18" s="339" t="s">
        <v>548</v>
      </c>
      <c r="C18" s="326"/>
      <c r="D18" s="340"/>
      <c r="E18" s="202"/>
      <c r="F18" s="315" t="s">
        <v>30</v>
      </c>
      <c r="G18" s="316">
        <f t="shared" si="9"/>
        <v>2</v>
      </c>
      <c r="H18" s="315" t="s">
        <v>29</v>
      </c>
      <c r="I18" s="316">
        <f t="shared" si="1"/>
        <v>2</v>
      </c>
      <c r="J18" s="315" t="str">
        <f t="shared" si="2"/>
        <v>22</v>
      </c>
      <c r="K18" s="315" t="str">
        <f t="shared" si="10"/>
        <v>BAJO</v>
      </c>
      <c r="L18" s="317">
        <f t="shared" si="4"/>
        <v>1</v>
      </c>
      <c r="M18" s="275" t="s">
        <v>479</v>
      </c>
      <c r="N18" s="97" t="s">
        <v>480</v>
      </c>
      <c r="O18" s="388" t="s">
        <v>36</v>
      </c>
      <c r="P18" s="388">
        <f t="shared" si="5"/>
        <v>3</v>
      </c>
      <c r="Q18" s="393" t="str">
        <f>+CONCATENATE(L18,P18)</f>
        <v>13</v>
      </c>
      <c r="R18" s="388" t="str">
        <f t="shared" si="6"/>
        <v>BAJO</v>
      </c>
      <c r="S18" s="388">
        <f t="shared" si="7"/>
        <v>1</v>
      </c>
      <c r="T18" s="392"/>
    </row>
    <row r="19" spans="1:20" ht="25.5" x14ac:dyDescent="0.25">
      <c r="A19" s="338" t="s">
        <v>457</v>
      </c>
      <c r="B19" s="339" t="s">
        <v>549</v>
      </c>
      <c r="C19" s="326"/>
      <c r="D19" s="340" t="s">
        <v>458</v>
      </c>
      <c r="E19" s="202"/>
      <c r="F19" s="315" t="s">
        <v>27</v>
      </c>
      <c r="G19" s="316">
        <f t="shared" si="9"/>
        <v>3</v>
      </c>
      <c r="H19" s="315" t="s">
        <v>28</v>
      </c>
      <c r="I19" s="316">
        <f t="shared" si="1"/>
        <v>3</v>
      </c>
      <c r="J19" s="315" t="str">
        <f t="shared" si="2"/>
        <v>33</v>
      </c>
      <c r="K19" s="315" t="str">
        <f t="shared" si="10"/>
        <v>ALTO</v>
      </c>
      <c r="L19" s="317">
        <f t="shared" si="4"/>
        <v>3</v>
      </c>
      <c r="M19" s="116"/>
      <c r="N19" s="116"/>
      <c r="O19" s="181" t="s">
        <v>36</v>
      </c>
      <c r="P19" s="388">
        <v>2</v>
      </c>
      <c r="Q19" s="393" t="str">
        <f>+CONCATENATE(L19,P19)</f>
        <v>32</v>
      </c>
      <c r="R19" s="388" t="str">
        <f t="shared" si="6"/>
        <v>MODERADO</v>
      </c>
      <c r="S19" s="388">
        <f t="shared" si="7"/>
        <v>2</v>
      </c>
      <c r="T19" s="392"/>
    </row>
    <row r="20" spans="1:20" ht="38.25" x14ac:dyDescent="0.25">
      <c r="A20" s="338" t="s">
        <v>459</v>
      </c>
      <c r="B20" s="339" t="s">
        <v>550</v>
      </c>
      <c r="C20" s="326"/>
      <c r="D20" s="340"/>
      <c r="E20" s="202"/>
      <c r="F20" s="315" t="s">
        <v>27</v>
      </c>
      <c r="G20" s="316">
        <f t="shared" si="9"/>
        <v>3</v>
      </c>
      <c r="H20" s="315" t="s">
        <v>29</v>
      </c>
      <c r="I20" s="316">
        <f t="shared" si="1"/>
        <v>2</v>
      </c>
      <c r="J20" s="315" t="str">
        <f t="shared" si="2"/>
        <v>32</v>
      </c>
      <c r="K20" s="315" t="str">
        <f t="shared" si="10"/>
        <v>MODERADO</v>
      </c>
      <c r="L20" s="317">
        <f t="shared" si="4"/>
        <v>2</v>
      </c>
      <c r="M20" s="395"/>
      <c r="N20" s="395"/>
      <c r="O20" s="181" t="s">
        <v>36</v>
      </c>
      <c r="P20" s="396">
        <v>2</v>
      </c>
      <c r="Q20" s="397" t="str">
        <f t="shared" ref="Q20:Q26" si="12">+CONCATENATE(L20,P20)</f>
        <v>22</v>
      </c>
      <c r="R20" s="396" t="str">
        <f t="shared" ref="R20:R36" si="13">IF(OR(Q20="25",Q20="34",Q20="35",Q20="43",Q20="44",Q20="45"),"EXTREMO",IF(OR(Q20="15",Q20="24",Q20="33",Q20="42"),"ALTO",IF(OR(Q20="14",Q20="23",Q20="32",Q20="41"),"MODERADO",IF(OR(Q20="11",Q20="12",Q20="13",Q20="21",Q20="22",Q20="31"),"BAJO"))))</f>
        <v>BAJO</v>
      </c>
      <c r="S20" s="396">
        <f t="shared" si="7"/>
        <v>1</v>
      </c>
      <c r="T20" s="392"/>
    </row>
    <row r="21" spans="1:20" x14ac:dyDescent="0.25">
      <c r="A21" s="332" t="s">
        <v>19</v>
      </c>
      <c r="B21" s="333"/>
      <c r="C21" s="60"/>
      <c r="D21" s="333"/>
      <c r="E21" s="333"/>
      <c r="F21" s="333"/>
      <c r="G21" s="81" t="s">
        <v>43</v>
      </c>
      <c r="H21" s="333"/>
      <c r="I21" s="333"/>
      <c r="J21" s="333"/>
      <c r="K21" s="334" t="s">
        <v>43</v>
      </c>
      <c r="L21" s="335"/>
      <c r="M21" s="97"/>
      <c r="N21" s="97"/>
      <c r="O21" s="388"/>
      <c r="P21" s="181">
        <f t="shared" si="5"/>
        <v>0</v>
      </c>
      <c r="Q21" s="390" t="str">
        <f t="shared" si="12"/>
        <v>0</v>
      </c>
      <c r="R21" s="181" t="b">
        <f t="shared" si="13"/>
        <v>0</v>
      </c>
      <c r="S21" s="181">
        <f t="shared" si="7"/>
        <v>0</v>
      </c>
      <c r="T21" s="392"/>
    </row>
    <row r="22" spans="1:20" ht="60" x14ac:dyDescent="0.25">
      <c r="A22" s="341" t="s">
        <v>460</v>
      </c>
      <c r="B22" s="336" t="s">
        <v>551</v>
      </c>
      <c r="C22" s="342"/>
      <c r="D22" s="343" t="s">
        <v>461</v>
      </c>
      <c r="E22" s="202"/>
      <c r="F22" s="315" t="s">
        <v>27</v>
      </c>
      <c r="G22" s="316">
        <f t="shared" si="9"/>
        <v>3</v>
      </c>
      <c r="H22" s="315" t="s">
        <v>28</v>
      </c>
      <c r="I22" s="316">
        <f t="shared" ref="I22:I23" si="14">IF(H22="INSIGNIFICANTE",1,(IF(H22="BAJO",2,(IF(H22="MODERADO",3,(IF(H22="SIGNIFICATIVO",4,IF(H22="CRITICO",5,0))))))))</f>
        <v>3</v>
      </c>
      <c r="J22" s="315" t="str">
        <f t="shared" si="2"/>
        <v>33</v>
      </c>
      <c r="K22" s="315" t="str">
        <f t="shared" si="10"/>
        <v>ALTO</v>
      </c>
      <c r="L22" s="317">
        <f t="shared" si="4"/>
        <v>3</v>
      </c>
      <c r="M22" s="97"/>
      <c r="N22" s="97"/>
      <c r="O22" s="181" t="s">
        <v>36</v>
      </c>
      <c r="P22" s="181">
        <f t="shared" si="5"/>
        <v>3</v>
      </c>
      <c r="Q22" s="390" t="str">
        <f t="shared" si="12"/>
        <v>33</v>
      </c>
      <c r="R22" s="181" t="str">
        <f t="shared" si="13"/>
        <v>ALTO</v>
      </c>
      <c r="S22" s="181">
        <f t="shared" si="7"/>
        <v>3</v>
      </c>
      <c r="T22" s="392"/>
    </row>
    <row r="23" spans="1:20" ht="25.5" x14ac:dyDescent="0.25">
      <c r="A23" s="344" t="s">
        <v>43</v>
      </c>
      <c r="B23" s="345"/>
      <c r="C23" s="51" t="s">
        <v>43</v>
      </c>
      <c r="D23" s="346" t="s">
        <v>43</v>
      </c>
      <c r="E23" s="275" t="s">
        <v>43</v>
      </c>
      <c r="F23" s="315" t="s">
        <v>27</v>
      </c>
      <c r="G23" s="316">
        <f t="shared" si="9"/>
        <v>3</v>
      </c>
      <c r="H23" s="347" t="s">
        <v>29</v>
      </c>
      <c r="I23" s="316">
        <f t="shared" si="14"/>
        <v>2</v>
      </c>
      <c r="J23" s="315" t="str">
        <f t="shared" si="2"/>
        <v>32</v>
      </c>
      <c r="K23" s="315" t="str">
        <f t="shared" si="10"/>
        <v>MODERADO</v>
      </c>
      <c r="L23" s="317">
        <f t="shared" si="4"/>
        <v>2</v>
      </c>
      <c r="M23" s="97"/>
      <c r="N23" s="97"/>
      <c r="O23" s="181" t="s">
        <v>36</v>
      </c>
      <c r="P23" s="181">
        <v>3</v>
      </c>
      <c r="Q23" s="390" t="str">
        <f t="shared" si="12"/>
        <v>23</v>
      </c>
      <c r="R23" s="181" t="str">
        <f t="shared" si="13"/>
        <v>MODERADO</v>
      </c>
      <c r="S23" s="181">
        <f t="shared" si="7"/>
        <v>2</v>
      </c>
      <c r="T23" s="392"/>
    </row>
    <row r="24" spans="1:20" x14ac:dyDescent="0.25">
      <c r="A24" s="311" t="s">
        <v>462</v>
      </c>
      <c r="B24" s="77"/>
      <c r="C24" s="78"/>
      <c r="D24" s="79"/>
      <c r="E24" s="79"/>
      <c r="F24" s="80"/>
      <c r="G24" s="81"/>
      <c r="H24" s="80"/>
      <c r="I24" s="82"/>
      <c r="J24" s="80"/>
      <c r="K24" s="80"/>
      <c r="L24" s="83"/>
      <c r="M24" s="394"/>
      <c r="N24" s="394"/>
      <c r="O24" s="394"/>
      <c r="P24" s="383" t="s">
        <v>43</v>
      </c>
      <c r="Q24" s="391" t="s">
        <v>43</v>
      </c>
      <c r="R24" s="383" t="s">
        <v>43</v>
      </c>
      <c r="S24" s="383" t="s">
        <v>43</v>
      </c>
      <c r="T24" s="394" t="s">
        <v>43</v>
      </c>
    </row>
    <row r="25" spans="1:20" ht="25.5" x14ac:dyDescent="0.25">
      <c r="A25" s="348" t="s">
        <v>463</v>
      </c>
      <c r="B25" s="349" t="s">
        <v>552</v>
      </c>
      <c r="C25" s="350"/>
      <c r="D25" s="314"/>
      <c r="E25" s="351"/>
      <c r="F25" s="315" t="s">
        <v>30</v>
      </c>
      <c r="G25" s="316">
        <f>IF(F25="REMOTO",1,(IF(F25="POCO PROBABLE",2,(IF(F25="POSIBLE",3,(IF(F25="MUY PROBABLE",4,IF(F25="CIERTO",5,0))))))))</f>
        <v>2</v>
      </c>
      <c r="H25" s="315" t="s">
        <v>231</v>
      </c>
      <c r="I25" s="316">
        <f>IF(H25="INSIGNIFICANTE",1,(IF(H25="BAJO",2,(IF(H25="MODERADO",3,(IF(H25="SIGNIFICATIVO",4,IF(H25="CRITICO",5,0))))))))</f>
        <v>1</v>
      </c>
      <c r="J25" s="315" t="str">
        <f>+CONCATENATE(G25,I25)</f>
        <v>21</v>
      </c>
      <c r="K25" s="315" t="str">
        <f>IF(OR(J25="25",J25="34",J25="35",J25="45",J25="44",J25="53",J25="54",J25="55",J25="55"),"EXTREMO",IF(OR(J25="15",J25="24",J25="33",J25="42",J25="43",J25="52"),"ALTO",IF(OR(J25="13",J25="14",J25="23",J25="32",J25="41",J25="51"),"MODERADO",IF(OR(J25="11",J25="12",J25="21",J25="22",J25="31",),"BAJO"))))</f>
        <v>BAJO</v>
      </c>
      <c r="L25" s="315">
        <f>IF(K25="BAJO",1,IF(K25="MODERADO",2,IF(K25="ALTO",3,IF(K25="EXTREMO",4,0))))</f>
        <v>1</v>
      </c>
      <c r="M25" s="411"/>
      <c r="N25" s="411"/>
      <c r="O25" s="181" t="s">
        <v>36</v>
      </c>
      <c r="P25" s="181">
        <f t="shared" si="5"/>
        <v>3</v>
      </c>
      <c r="Q25" s="390" t="str">
        <f t="shared" si="12"/>
        <v>13</v>
      </c>
      <c r="R25" s="181" t="str">
        <f t="shared" si="13"/>
        <v>BAJO</v>
      </c>
      <c r="S25" s="181">
        <f t="shared" si="7"/>
        <v>1</v>
      </c>
      <c r="T25" s="411"/>
    </row>
    <row r="26" spans="1:20" ht="77.25" x14ac:dyDescent="0.25">
      <c r="A26" s="352" t="s">
        <v>464</v>
      </c>
      <c r="B26" s="493" t="s">
        <v>553</v>
      </c>
      <c r="C26" s="353"/>
      <c r="D26" s="351" t="s">
        <v>465</v>
      </c>
      <c r="E26" s="351"/>
      <c r="F26" s="315" t="s">
        <v>374</v>
      </c>
      <c r="G26" s="316">
        <f>IF(F26="REMOTO",1,(IF(F26="POCO PROBABLE",2,(IF(F26="POSIBLE",3,(IF(F26="MUY PROBABLE",4,IF(F26="CIERTO",5,0))))))))</f>
        <v>4</v>
      </c>
      <c r="H26" s="315" t="s">
        <v>231</v>
      </c>
      <c r="I26" s="316">
        <f>IF(H26="INSIGNIFICANTE",1,(IF(H26="BAJO",2,(IF(H26="MODERADO",3,(IF(H26="SIGNIFICATIVO",4,IF(H26="CRITICO",5,0))))))))</f>
        <v>1</v>
      </c>
      <c r="J26" s="315" t="str">
        <f>+CONCATENATE(G26,I26)</f>
        <v>41</v>
      </c>
      <c r="K26" s="315" t="str">
        <f>IF(OR(J26="25",J26="34",J26="35",J26="45",J26="44",J26="53",J26="54",J26="55",J26="55"),"EXTREMO",IF(OR(J26="15",J26="24",J26="33",J26="42",J26="43",J26="52"),"ALTO",IF(OR(J26="13",J26="14",J26="23",J26="32",J26="41",J26="51"),"MODERADO",IF(OR(J26="11",J26="12",J26="21",J26="22",J26="31",),"BAJO"))))</f>
        <v>MODERADO</v>
      </c>
      <c r="L26" s="315">
        <f>IF(K26="BAJO",1,IF(K26="MODERADO",2,IF(K26="ALTO",3,IF(K26="EXTREMO",4,0))))</f>
        <v>2</v>
      </c>
      <c r="M26" s="398"/>
      <c r="N26" s="49"/>
      <c r="O26" s="181" t="s">
        <v>36</v>
      </c>
      <c r="P26" s="181">
        <f t="shared" si="5"/>
        <v>3</v>
      </c>
      <c r="Q26" s="390" t="str">
        <f t="shared" si="12"/>
        <v>23</v>
      </c>
      <c r="R26" s="181" t="str">
        <f t="shared" si="13"/>
        <v>MODERADO</v>
      </c>
      <c r="S26" s="181">
        <f t="shared" si="7"/>
        <v>2</v>
      </c>
      <c r="T26" s="411"/>
    </row>
    <row r="27" spans="1:20" ht="51" x14ac:dyDescent="0.25">
      <c r="A27" s="354" t="s">
        <v>466</v>
      </c>
      <c r="B27" s="331" t="s">
        <v>554</v>
      </c>
      <c r="C27" s="355"/>
      <c r="D27" s="356"/>
      <c r="E27" s="356"/>
      <c r="F27" s="315" t="s">
        <v>374</v>
      </c>
      <c r="G27" s="316">
        <f>IF(F27="REMOTO",1,(IF(F27="POCO PROBABLE",2,(IF(F27="POSIBLE",3,(IF(F27="MUY PROBABLE",4,IF(F27="CIERTO",5,0))))))))</f>
        <v>4</v>
      </c>
      <c r="H27" s="315" t="s">
        <v>231</v>
      </c>
      <c r="I27" s="316">
        <f>IF(H27="INSIGNIFICANTE",1,(IF(H27="BAJO",2,(IF(H27="MODERADO",3,(IF(H27="SIGNIFICATIVO",4,IF(H27="CRITICO",5,0))))))))</f>
        <v>1</v>
      </c>
      <c r="J27" s="315" t="str">
        <f>+CONCATENATE(G27,I27)</f>
        <v>41</v>
      </c>
      <c r="K27" s="315" t="str">
        <f>IF(OR(J27="25",J27="34",J27="35",J27="45",J27="44",J27="53",J27="54",J27="55",J27="55"),"EXTREMO",IF(OR(J27="15",J27="24",J27="33",J27="42",J27="43",J27="52"),"ALTO",IF(OR(J27="13",J27="14",J27="23",J27="32",J27="41",J27="51"),"MODERADO",IF(OR(J27="11",J27="12",J27="21",J27="22",J27="31",),"BAJO"))))</f>
        <v>MODERADO</v>
      </c>
      <c r="L27" s="315">
        <f>IF(K27="BAJO",1,IF(K27="MODERADO",2,IF(K27="ALTO",3,IF(K27="EXTREMO",4,0))))</f>
        <v>2</v>
      </c>
      <c r="M27" s="99"/>
      <c r="N27" s="99"/>
      <c r="O27" s="181" t="s">
        <v>36</v>
      </c>
      <c r="P27" s="181">
        <f t="shared" si="5"/>
        <v>3</v>
      </c>
      <c r="Q27" s="390" t="str">
        <f>+CONCATENATE(L27,P27)</f>
        <v>23</v>
      </c>
      <c r="R27" s="181" t="str">
        <f t="shared" si="13"/>
        <v>MODERADO</v>
      </c>
      <c r="S27" s="181">
        <f t="shared" si="7"/>
        <v>2</v>
      </c>
      <c r="T27" s="411"/>
    </row>
    <row r="28" spans="1:20" x14ac:dyDescent="0.25">
      <c r="A28" s="357" t="s">
        <v>467</v>
      </c>
      <c r="B28" s="358"/>
      <c r="C28" s="78"/>
      <c r="D28" s="79"/>
      <c r="E28" s="79"/>
      <c r="F28" s="80"/>
      <c r="G28" s="81"/>
      <c r="H28" s="80"/>
      <c r="I28" s="82"/>
      <c r="J28" s="80"/>
      <c r="K28" s="80"/>
      <c r="L28" s="83"/>
      <c r="M28" s="310"/>
      <c r="N28" s="310"/>
      <c r="O28" s="383"/>
      <c r="P28" s="383" t="s">
        <v>43</v>
      </c>
      <c r="Q28" s="391" t="s">
        <v>43</v>
      </c>
      <c r="R28" s="383" t="s">
        <v>43</v>
      </c>
      <c r="S28" s="383" t="s">
        <v>43</v>
      </c>
      <c r="T28" s="399"/>
    </row>
    <row r="29" spans="1:20" ht="25.5" x14ac:dyDescent="0.25">
      <c r="A29" s="322" t="s">
        <v>468</v>
      </c>
      <c r="B29" s="331" t="s">
        <v>555</v>
      </c>
      <c r="C29" s="359"/>
      <c r="D29" s="356"/>
      <c r="E29" s="356"/>
      <c r="F29" s="315" t="s">
        <v>30</v>
      </c>
      <c r="G29" s="316">
        <f>IF(F29="REMOTO",1,(IF(F29="POCO PROBABLE",2,(IF(F29="POSIBLE",3,(IF(F29="MUY PROBABLE",4,IF(F29="CIERTO",5,0))))))))</f>
        <v>2</v>
      </c>
      <c r="H29" s="315" t="s">
        <v>29</v>
      </c>
      <c r="I29" s="316">
        <f>IF(H29="INSIGNIFICANTE",1,(IF(H29="BAJO",2,(IF(H29="MODERADO",3,(IF(H29="SIGNIFICATIVO",4,IF(H29="CRITICO",5,0))))))))</f>
        <v>2</v>
      </c>
      <c r="J29" s="315" t="str">
        <f>+CONCATENATE(G29,I29)</f>
        <v>22</v>
      </c>
      <c r="K29" s="315" t="str">
        <f>IF(OR(J29="25",J29="34",J29="35",J29="45",J29="44",J29="53",J29="54",J29="55",J29="55"),"EXTREMO",IF(OR(J29="15",J29="24",J29="33",J29="42",J29="43",J29="52"),"ALTO",IF(OR(J29="13",J29="14",J29="23",J29="32",J29="41",J29="51"),"MODERADO",IF(OR(J29="11",J29="12",J29="21",J29="22",J29="31",),"BAJO"))))</f>
        <v>BAJO</v>
      </c>
      <c r="L29" s="315">
        <f>IF(K29="BAJO",1,IF(K29="MODERADO",2,IF(K29="ALTO",3,IF(K29="EXTREMO",4,0))))</f>
        <v>1</v>
      </c>
      <c r="M29" s="141"/>
      <c r="N29" s="141"/>
      <c r="O29" s="181" t="s">
        <v>36</v>
      </c>
      <c r="P29" s="102">
        <f t="shared" si="5"/>
        <v>3</v>
      </c>
      <c r="Q29" s="103" t="str">
        <f>+CONCATENATE(L29,P29)</f>
        <v>13</v>
      </c>
      <c r="R29" s="102" t="str">
        <f t="shared" si="13"/>
        <v>BAJO</v>
      </c>
      <c r="S29" s="102">
        <f t="shared" si="7"/>
        <v>1</v>
      </c>
      <c r="T29" s="400"/>
    </row>
    <row r="30" spans="1:20" ht="25.5" x14ac:dyDescent="0.25">
      <c r="A30" s="360" t="s">
        <v>469</v>
      </c>
      <c r="B30" s="331" t="s">
        <v>556</v>
      </c>
      <c r="C30" s="359"/>
      <c r="D30" s="356"/>
      <c r="E30" s="356"/>
      <c r="F30" s="315" t="s">
        <v>30</v>
      </c>
      <c r="G30" s="316">
        <f t="shared" ref="G30:G33" si="15">IF(F30="REMOTO",1,(IF(F30="POCO PROBABLE",2,(IF(F30="POSIBLE",3,(IF(F30="MUY PROBABLE",4,IF(F30="CIERTO",5,0))))))))</f>
        <v>2</v>
      </c>
      <c r="H30" s="315" t="s">
        <v>29</v>
      </c>
      <c r="I30" s="316">
        <f t="shared" ref="I30:I33" si="16">IF(H30="INSIGNIFICANTE",1,(IF(H30="BAJO",2,(IF(H30="MODERADO",3,(IF(H30="SIGNIFICATIVO",4,IF(H30="CRITICO",5,0))))))))</f>
        <v>2</v>
      </c>
      <c r="J30" s="315" t="str">
        <f t="shared" ref="J30:J33" si="17">+CONCATENATE(G30,I30)</f>
        <v>22</v>
      </c>
      <c r="K30" s="315" t="str">
        <f t="shared" ref="K30:K33" si="18">IF(OR(J30="25",J30="34",J30="35",J30="45",J30="44",J30="53",J30="54",J30="55",J30="55"),"EXTREMO",IF(OR(J30="15",J30="24",J30="33",J30="42",J30="43",J30="52"),"ALTO",IF(OR(J30="13",J30="14",J30="23",J30="32",J30="41",J30="51"),"MODERADO",IF(OR(J30="11",J30="12",J30="21",J30="22",J30="31",),"BAJO"))))</f>
        <v>BAJO</v>
      </c>
      <c r="L30" s="315">
        <f>IF(K30="BAJO",1,IF(K30="MODERADO",2,IF(K30="ALTO",3,IF(K30="EXTREMO",4,0))))</f>
        <v>1</v>
      </c>
      <c r="M30" s="141"/>
      <c r="N30" s="141"/>
      <c r="O30" s="181" t="s">
        <v>36</v>
      </c>
      <c r="P30" s="102">
        <f t="shared" si="5"/>
        <v>3</v>
      </c>
      <c r="Q30" s="103" t="str">
        <f>+CONCATENATE(L30,P30)</f>
        <v>13</v>
      </c>
      <c r="R30" s="102" t="str">
        <f t="shared" si="13"/>
        <v>BAJO</v>
      </c>
      <c r="S30" s="102">
        <f t="shared" si="7"/>
        <v>1</v>
      </c>
      <c r="T30" s="400"/>
    </row>
    <row r="31" spans="1:20" ht="25.5" x14ac:dyDescent="0.25">
      <c r="A31" s="360" t="s">
        <v>470</v>
      </c>
      <c r="B31" s="331" t="s">
        <v>557</v>
      </c>
      <c r="C31" s="359"/>
      <c r="D31" s="356"/>
      <c r="E31" s="356"/>
      <c r="F31" s="315" t="s">
        <v>30</v>
      </c>
      <c r="G31" s="316">
        <f t="shared" si="15"/>
        <v>2</v>
      </c>
      <c r="H31" s="315" t="s">
        <v>29</v>
      </c>
      <c r="I31" s="316">
        <f t="shared" si="16"/>
        <v>2</v>
      </c>
      <c r="J31" s="315" t="str">
        <f t="shared" si="17"/>
        <v>22</v>
      </c>
      <c r="K31" s="315" t="str">
        <f t="shared" si="18"/>
        <v>BAJO</v>
      </c>
      <c r="L31" s="315">
        <f>IF(K31="BAJO",1,IF(K31="MODERADO",2,IF(K31="ALTO",3,IF(K31="EXTREMO",4,0))))</f>
        <v>1</v>
      </c>
      <c r="M31" s="141"/>
      <c r="N31" s="141"/>
      <c r="O31" s="181" t="s">
        <v>36</v>
      </c>
      <c r="P31" s="102">
        <f t="shared" si="5"/>
        <v>3</v>
      </c>
      <c r="Q31" s="103" t="str">
        <f>+CONCATENATE(L31,P31)</f>
        <v>13</v>
      </c>
      <c r="R31" s="102" t="str">
        <f t="shared" si="13"/>
        <v>BAJO</v>
      </c>
      <c r="S31" s="102">
        <f t="shared" si="7"/>
        <v>1</v>
      </c>
      <c r="T31" s="400"/>
    </row>
    <row r="32" spans="1:20" x14ac:dyDescent="0.25">
      <c r="A32" s="361" t="s">
        <v>471</v>
      </c>
      <c r="B32" s="362"/>
      <c r="C32" s="78"/>
      <c r="D32" s="363"/>
      <c r="E32" s="363"/>
      <c r="F32" s="364"/>
      <c r="G32" s="365"/>
      <c r="H32" s="364"/>
      <c r="I32" s="366"/>
      <c r="J32" s="364"/>
      <c r="K32" s="364"/>
      <c r="L32" s="367"/>
      <c r="M32" s="394"/>
      <c r="N32" s="394"/>
      <c r="O32" s="394"/>
      <c r="P32" s="394"/>
      <c r="Q32" s="394"/>
      <c r="R32" s="394"/>
      <c r="S32" s="394"/>
      <c r="T32" s="394"/>
    </row>
    <row r="33" spans="1:20" ht="72" x14ac:dyDescent="0.25">
      <c r="A33" s="322" t="s">
        <v>472</v>
      </c>
      <c r="B33" s="331" t="s">
        <v>558</v>
      </c>
      <c r="C33" s="368"/>
      <c r="D33" s="51" t="s">
        <v>473</v>
      </c>
      <c r="E33" s="275"/>
      <c r="F33" s="315" t="s">
        <v>27</v>
      </c>
      <c r="G33" s="316">
        <f t="shared" si="15"/>
        <v>3</v>
      </c>
      <c r="H33" s="347" t="s">
        <v>28</v>
      </c>
      <c r="I33" s="316">
        <f t="shared" si="16"/>
        <v>3</v>
      </c>
      <c r="J33" s="315" t="str">
        <f t="shared" si="17"/>
        <v>33</v>
      </c>
      <c r="K33" s="315" t="str">
        <f t="shared" si="18"/>
        <v>ALTO</v>
      </c>
      <c r="L33" s="315">
        <f>IF(K33="BAJO",1,IF(K33="MODERADO",2,IF(K33="ALTO",3,IF(K33="EXTREMO",4,0))))</f>
        <v>3</v>
      </c>
      <c r="M33" s="401"/>
      <c r="N33" s="402"/>
      <c r="O33" s="403" t="s">
        <v>36</v>
      </c>
      <c r="P33" s="403">
        <f>IF(O33="CONTROL EXCELENTE",1,(IF(O33="CONTROL SATISFACTORIO",2,(IF(O33="CONTROL ADECUADO",3,(IF(O33="CONTROL DEBIL",4,IF(O33="SIN CONTROLES",5,0))))))))</f>
        <v>3</v>
      </c>
      <c r="Q33" s="404" t="str">
        <f>+CONCATENATE(L33,P33)</f>
        <v>33</v>
      </c>
      <c r="R33" s="405" t="str">
        <f t="shared" si="13"/>
        <v>ALTO</v>
      </c>
      <c r="S33" s="403">
        <f>IF(R33="BAJO",1,IF(R33="MODERADO",2,IF(R33="ALTO",3,IF(R33="EXTREMO",4,0))))</f>
        <v>3</v>
      </c>
      <c r="T33" s="403" t="s">
        <v>40</v>
      </c>
    </row>
    <row r="34" spans="1:20" x14ac:dyDescent="0.25">
      <c r="A34" s="369"/>
      <c r="B34" s="331"/>
      <c r="C34" s="368"/>
      <c r="D34" s="275"/>
      <c r="E34" s="275"/>
      <c r="F34" s="347"/>
      <c r="G34" s="370"/>
      <c r="H34" s="347"/>
      <c r="I34" s="371"/>
      <c r="J34" s="347"/>
      <c r="K34" s="347"/>
      <c r="L34" s="347"/>
      <c r="M34" s="406"/>
      <c r="N34" s="407"/>
      <c r="O34" s="94" t="s">
        <v>129</v>
      </c>
      <c r="P34" s="94">
        <f>IF(O34="CONTROL EXCELENTE",1,(IF(O34="CONTROL SATISFACTORIO",2,(IF(O34="CONTROL ADECUADO",3,(IF(O34="CONTROL DEBIL",4,IF(O34="SIN CONTROLES",5,0))))))))</f>
        <v>4</v>
      </c>
      <c r="Q34" s="103" t="str">
        <f t="shared" ref="Q34:Q36" si="19">+CONCATENATE(L34,P34)</f>
        <v>4</v>
      </c>
      <c r="R34" s="102" t="b">
        <f t="shared" si="13"/>
        <v>0</v>
      </c>
      <c r="S34" s="94">
        <f>IF(R34="BAJO",1,IF(R34="MODERADO",2,IF(R34="ALTO",3,IF(R34="EXTREMO",4,0))))</f>
        <v>0</v>
      </c>
      <c r="T34" s="403" t="s">
        <v>310</v>
      </c>
    </row>
    <row r="35" spans="1:20" x14ac:dyDescent="0.25">
      <c r="A35" s="372" t="s">
        <v>474</v>
      </c>
      <c r="B35" s="373"/>
      <c r="C35" s="78"/>
      <c r="D35" s="79"/>
      <c r="E35" s="79"/>
      <c r="F35" s="80"/>
      <c r="G35" s="81"/>
      <c r="H35" s="80"/>
      <c r="I35" s="82"/>
      <c r="J35" s="80"/>
      <c r="K35" s="80"/>
      <c r="L35" s="80"/>
      <c r="M35" s="409"/>
      <c r="N35" s="410"/>
      <c r="O35" s="383"/>
      <c r="P35" s="383"/>
      <c r="Q35" s="412"/>
      <c r="R35" s="413"/>
      <c r="S35" s="383"/>
      <c r="T35" s="383"/>
    </row>
    <row r="36" spans="1:20" ht="51" x14ac:dyDescent="0.25">
      <c r="A36" s="5" t="s">
        <v>475</v>
      </c>
      <c r="B36" s="313" t="s">
        <v>559</v>
      </c>
      <c r="C36" s="359"/>
      <c r="D36" s="374" t="s">
        <v>476</v>
      </c>
      <c r="E36" s="353"/>
      <c r="F36" s="315" t="s">
        <v>30</v>
      </c>
      <c r="G36" s="316">
        <f>IF(F36="REMOTO",1,(IF(F36="POCO PROBABLE",2,(IF(F36="POSIBLE",3,(IF(F36="MUY PROBABLE",4,IF(F36="CIERTO",5,0))))))))</f>
        <v>2</v>
      </c>
      <c r="H36" s="315" t="s">
        <v>28</v>
      </c>
      <c r="I36" s="316">
        <f>IF(H36="INSIGNIFICANTE",1,(IF(H36="BAJO",2,(IF(H36="MODERADO",3,(IF(H36="SIGNIFICATIVO",4,IF(H36="CRITICO",5,0))))))))</f>
        <v>3</v>
      </c>
      <c r="J36" s="315" t="str">
        <f>+CONCATENATE(G36,I36)</f>
        <v>23</v>
      </c>
      <c r="K36" s="315" t="str">
        <f>IF(OR(J36="25",J36="34",J36="35",J36="45",J36="44",J36="53",J36="54",J36="55",J36="55"),"EXTREMO",IF(OR(J36="15",J36="24",J36="33",J36="42",J36="43",J36="52"),"ALTO",IF(OR(J36="13",J36="14",J36="23",J36="32",J36="41",J36="51"),"MODERADO",IF(OR(J36="11",J36="12",J36="21",J36="22",J36="31",),"BAJO"))))</f>
        <v>MODERADO</v>
      </c>
      <c r="L36" s="315">
        <v>2</v>
      </c>
      <c r="M36" s="250"/>
      <c r="N36" s="408"/>
      <c r="O36" s="181" t="s">
        <v>36</v>
      </c>
      <c r="P36" s="94">
        <v>3</v>
      </c>
      <c r="Q36" s="95" t="str">
        <f t="shared" si="19"/>
        <v>23</v>
      </c>
      <c r="R36" s="94" t="str">
        <f t="shared" si="13"/>
        <v>MODERADO</v>
      </c>
      <c r="S36" s="94">
        <f>IF(R36="BAJO",1,IF(R36="MODERADO",2,IF(R36="ALTO",3,IF(R36="EXTREMO",4,0))))</f>
        <v>2</v>
      </c>
      <c r="T36" s="181" t="s">
        <v>310</v>
      </c>
    </row>
  </sheetData>
  <mergeCells count="17">
    <mergeCell ref="A1:A3"/>
    <mergeCell ref="B1:B3"/>
    <mergeCell ref="C1:C3"/>
    <mergeCell ref="D1:D3"/>
    <mergeCell ref="E1:E3"/>
    <mergeCell ref="L2:L3"/>
    <mergeCell ref="M1:P1"/>
    <mergeCell ref="Q1:Q3"/>
    <mergeCell ref="R1:S2"/>
    <mergeCell ref="T1:T3"/>
    <mergeCell ref="M2:N3"/>
    <mergeCell ref="O2:P2"/>
    <mergeCell ref="F1:L1"/>
    <mergeCell ref="F2:G2"/>
    <mergeCell ref="H2:I2"/>
    <mergeCell ref="J2:J3"/>
    <mergeCell ref="K2:K3"/>
  </mergeCells>
  <conditionalFormatting sqref="B10:B13">
    <cfRule type="cellIs" dxfId="115" priority="5" stopIfTrue="1" operator="equal">
      <formula>"X"</formula>
    </cfRule>
  </conditionalFormatting>
  <conditionalFormatting sqref="R13:R19 K10:K23">
    <cfRule type="cellIs" dxfId="114" priority="6" stopIfTrue="1" operator="equal">
      <formula>"BAJO"</formula>
    </cfRule>
    <cfRule type="cellIs" dxfId="113" priority="6" stopIfTrue="1" operator="equal">
      <formula>"ALTO"</formula>
    </cfRule>
    <cfRule type="cellIs" dxfId="112" priority="7" stopIfTrue="1" operator="equal">
      <formula>"EXTREMO"</formula>
    </cfRule>
    <cfRule type="cellIs" dxfId="111" priority="8" stopIfTrue="1" operator="equal">
      <formula>"MODERADO"</formula>
    </cfRule>
  </conditionalFormatting>
  <conditionalFormatting sqref="A1:A3 A5:B8 A12 B16:B20 A36:B36 B27:C27 A21:A23 B22:B24 B29:C31 B32:B35 A15">
    <cfRule type="cellIs" dxfId="110" priority="76" stopIfTrue="1" operator="equal">
      <formula>"X"</formula>
    </cfRule>
  </conditionalFormatting>
  <conditionalFormatting sqref="K5:K8">
    <cfRule type="cellIs" dxfId="109" priority="75" stopIfTrue="1" operator="equal">
      <formula>"BAJO"</formula>
    </cfRule>
    <cfRule type="cellIs" dxfId="108" priority="77" stopIfTrue="1" operator="equal">
      <formula>"ALTO"</formula>
    </cfRule>
    <cfRule type="cellIs" dxfId="107" priority="78" stopIfTrue="1" operator="equal">
      <formula>"EXTREMO"</formula>
    </cfRule>
    <cfRule type="cellIs" dxfId="106" priority="79" stopIfTrue="1" operator="equal">
      <formula>"MODERADO"</formula>
    </cfRule>
  </conditionalFormatting>
  <conditionalFormatting sqref="B14">
    <cfRule type="cellIs" dxfId="105" priority="66" stopIfTrue="1" operator="equal">
      <formula>"X"</formula>
    </cfRule>
  </conditionalFormatting>
  <conditionalFormatting sqref="B25">
    <cfRule type="cellIs" dxfId="104" priority="64" stopIfTrue="1" operator="equal">
      <formula>"X"</formula>
    </cfRule>
  </conditionalFormatting>
  <conditionalFormatting sqref="K25">
    <cfRule type="cellIs" dxfId="103" priority="60" stopIfTrue="1" operator="equal">
      <formula>"BAJO"</formula>
    </cfRule>
    <cfRule type="cellIs" dxfId="102" priority="61" stopIfTrue="1" operator="equal">
      <formula>"ALTO"</formula>
    </cfRule>
    <cfRule type="cellIs" dxfId="101" priority="62" stopIfTrue="1" operator="equal">
      <formula>"EXTREMO"</formula>
    </cfRule>
    <cfRule type="cellIs" dxfId="100" priority="63" stopIfTrue="1" operator="equal">
      <formula>"MODERADO"</formula>
    </cfRule>
  </conditionalFormatting>
  <conditionalFormatting sqref="K26">
    <cfRule type="cellIs" dxfId="99" priority="56" stopIfTrue="1" operator="equal">
      <formula>"BAJO"</formula>
    </cfRule>
    <cfRule type="cellIs" dxfId="98" priority="57" stopIfTrue="1" operator="equal">
      <formula>"ALTO"</formula>
    </cfRule>
    <cfRule type="cellIs" dxfId="97" priority="58" stopIfTrue="1" operator="equal">
      <formula>"EXTREMO"</formula>
    </cfRule>
    <cfRule type="cellIs" dxfId="96" priority="59" stopIfTrue="1" operator="equal">
      <formula>"MODERADO"</formula>
    </cfRule>
  </conditionalFormatting>
  <conditionalFormatting sqref="K27 K29:K31">
    <cfRule type="cellIs" dxfId="95" priority="52" stopIfTrue="1" operator="equal">
      <formula>"BAJO"</formula>
    </cfRule>
    <cfRule type="cellIs" dxfId="94" priority="53" stopIfTrue="1" operator="equal">
      <formula>"ALTO"</formula>
    </cfRule>
    <cfRule type="cellIs" dxfId="93" priority="54" stopIfTrue="1" operator="equal">
      <formula>"EXTREMO"</formula>
    </cfRule>
    <cfRule type="cellIs" dxfId="92" priority="55" stopIfTrue="1" operator="equal">
      <formula>"MODERADO"</formula>
    </cfRule>
  </conditionalFormatting>
  <conditionalFormatting sqref="A27 A30:A31">
    <cfRule type="cellIs" dxfId="91" priority="51" stopIfTrue="1" operator="equal">
      <formula>"X"</formula>
    </cfRule>
  </conditionalFormatting>
  <conditionalFormatting sqref="C36">
    <cfRule type="cellIs" dxfId="90" priority="50" stopIfTrue="1" operator="equal">
      <formula>"X"</formula>
    </cfRule>
  </conditionalFormatting>
  <conditionalFormatting sqref="K36">
    <cfRule type="cellIs" dxfId="89" priority="46" stopIfTrue="1" operator="equal">
      <formula>"BAJO"</formula>
    </cfRule>
    <cfRule type="cellIs" dxfId="88" priority="47" stopIfTrue="1" operator="equal">
      <formula>"ALTO"</formula>
    </cfRule>
    <cfRule type="cellIs" dxfId="87" priority="48" stopIfTrue="1" operator="equal">
      <formula>"EXTREMO"</formula>
    </cfRule>
    <cfRule type="cellIs" dxfId="86" priority="49" stopIfTrue="1" operator="equal">
      <formula>"MODERADO"</formula>
    </cfRule>
  </conditionalFormatting>
  <conditionalFormatting sqref="B28">
    <cfRule type="cellIs" dxfId="85" priority="45" stopIfTrue="1" operator="equal">
      <formula>"X"</formula>
    </cfRule>
  </conditionalFormatting>
  <conditionalFormatting sqref="K33">
    <cfRule type="cellIs" dxfId="84" priority="41" stopIfTrue="1" operator="equal">
      <formula>"BAJO"</formula>
    </cfRule>
    <cfRule type="cellIs" dxfId="83" priority="42" stopIfTrue="1" operator="equal">
      <formula>"ALTO"</formula>
    </cfRule>
    <cfRule type="cellIs" dxfId="82" priority="43" stopIfTrue="1" operator="equal">
      <formula>"EXTREMO"</formula>
    </cfRule>
    <cfRule type="cellIs" dxfId="81" priority="44" stopIfTrue="1" operator="equal">
      <formula>"MODERADO"</formula>
    </cfRule>
  </conditionalFormatting>
  <conditionalFormatting sqref="R10:R11 Q12 R5:R8 R20:R31">
    <cfRule type="cellIs" dxfId="80" priority="37" stopIfTrue="1" operator="equal">
      <formula>"BAJO"</formula>
    </cfRule>
    <cfRule type="cellIs" dxfId="79" priority="38" stopIfTrue="1" operator="equal">
      <formula>"ALTO"</formula>
    </cfRule>
    <cfRule type="cellIs" dxfId="78" priority="39" stopIfTrue="1" operator="equal">
      <formula>"EXTREMO"</formula>
    </cfRule>
    <cfRule type="cellIs" dxfId="77" priority="40" stopIfTrue="1" operator="equal">
      <formula>"MODERADO"</formula>
    </cfRule>
  </conditionalFormatting>
  <conditionalFormatting sqref="R33">
    <cfRule type="cellIs" dxfId="76" priority="21" stopIfTrue="1" operator="equal">
      <formula>"BAJO"</formula>
    </cfRule>
    <cfRule type="cellIs" dxfId="75" priority="22" stopIfTrue="1" operator="equal">
      <formula>"ALTO"</formula>
    </cfRule>
    <cfRule type="cellIs" dxfId="74" priority="23" stopIfTrue="1" operator="equal">
      <formula>"EXTREMO"</formula>
    </cfRule>
    <cfRule type="cellIs" dxfId="73" priority="24" stopIfTrue="1" operator="equal">
      <formula>"MODERADO"</formula>
    </cfRule>
  </conditionalFormatting>
  <conditionalFormatting sqref="R34">
    <cfRule type="cellIs" dxfId="72" priority="17" stopIfTrue="1" operator="equal">
      <formula>"BAJO"</formula>
    </cfRule>
    <cfRule type="cellIs" dxfId="71" priority="18" stopIfTrue="1" operator="equal">
      <formula>"ALTO"</formula>
    </cfRule>
    <cfRule type="cellIs" dxfId="70" priority="19" stopIfTrue="1" operator="equal">
      <formula>"EXTREMO"</formula>
    </cfRule>
    <cfRule type="cellIs" dxfId="69" priority="20" stopIfTrue="1" operator="equal">
      <formula>"MODERADO"</formula>
    </cfRule>
  </conditionalFormatting>
  <conditionalFormatting sqref="R35">
    <cfRule type="cellIs" dxfId="68" priority="13" stopIfTrue="1" operator="equal">
      <formula>"BAJO"</formula>
    </cfRule>
    <cfRule type="cellIs" dxfId="67" priority="14" stopIfTrue="1" operator="equal">
      <formula>"ALTO"</formula>
    </cfRule>
    <cfRule type="cellIs" dxfId="66" priority="15" stopIfTrue="1" operator="equal">
      <formula>"EXTREMO"</formula>
    </cfRule>
    <cfRule type="cellIs" dxfId="65" priority="16" stopIfTrue="1" operator="equal">
      <formula>"MODERADO"</formula>
    </cfRule>
  </conditionalFormatting>
  <conditionalFormatting sqref="R36">
    <cfRule type="cellIs" dxfId="64" priority="1" stopIfTrue="1" operator="equal">
      <formula>"BAJO"</formula>
    </cfRule>
    <cfRule type="cellIs" dxfId="63" priority="2" stopIfTrue="1" operator="equal">
      <formula>"ALTO"</formula>
    </cfRule>
    <cfRule type="cellIs" dxfId="62" priority="3" stopIfTrue="1" operator="equal">
      <formula>"EXTREMO"</formula>
    </cfRule>
    <cfRule type="cellIs" dxfId="61" priority="4" stopIfTrue="1" operator="equal">
      <formula>"MODERADO"</formula>
    </cfRule>
  </conditionalFormatting>
  <dataValidations count="10">
    <dataValidation type="list" allowBlank="1" showInputMessage="1" showErrorMessage="1" error="SOLO PUEDE ESCOJER UNA ALTERNATIVA DE LAS PREESTABLECIDAS" promptTitle="ALTERNATIVA PARA IMPACTO" sqref="H22:H36 H8 H16:H20 H12">
      <formula1>$O$2:$O$10</formula1>
    </dataValidation>
    <dataValidation type="list" allowBlank="1" showInputMessage="1" showErrorMessage="1" error="SOLO PUEDE ESCOJER UNA ALTERNATIVA DE LAS PREESTABLECIDAS" promptTitle="ALTERNATIVAS PARA PROBABILIDAD" sqref="F8 F12 F24 F28 F32 F34:F35">
      <formula1>$N$2:$N$10</formula1>
    </dataValidation>
    <dataValidation type="list" allowBlank="1" showInputMessage="1" showErrorMessage="1" error="SOLO PUEDE ESCOJER UNA ALTERNATIVA DE LAS PREESTABLECIDAS" promptTitle="ALTERNATIVA PARA LA ESTRATEGIA" sqref="T11 T8 T15">
      <formula1>$U$5:$U$12</formula1>
    </dataValidation>
    <dataValidation type="list" allowBlank="1" showInputMessage="1" showErrorMessage="1" error="SOLO PUEDE ESCOJER UNA ALTERNATIVA DE LAS PREESTABLECIDAS" promptTitle="ALTERNATIVA PARA LA ESTRATEGIA" sqref="T28 T35">
      <formula1>$U$5:$U$9</formula1>
    </dataValidation>
    <dataValidation type="list" allowBlank="1" showInputMessage="1" showErrorMessage="1" error="SOLO PUEDE ESCOJER UNA ALTERNATIVA DE LAS PREESTABLECIDAS" promptTitle="CLASIFICACION DEL CONTROL" sqref="O10:O11 O33:O36 O13:O23 O25:O31 O8">
      <formula1>$V$5:$V$12</formula1>
    </dataValidation>
    <dataValidation type="list" allowBlank="1" showInputMessage="1" showErrorMessage="1" error="SOLO PUEDE ESCOJER UNA ALTERNATIVA DE LAS PREESTABLECIDAS" promptTitle="CLASIFICACION DEL CONTROL" sqref="O5:O7">
      <formula1>$X$1:$X$5</formula1>
    </dataValidation>
    <dataValidation type="list" allowBlank="1" showInputMessage="1" showErrorMessage="1" error="SOLO PUEDE ESCOJER UNA ALTERNATIVA DE LAS PREESTABLECIDAS" promptTitle="ALTERNATIVA PARA LA ESTRATEGIA" sqref="T5:T7 T10 T13:T14 T16:T23 T29:T31 T33:T34 T36">
      <formula1>$W$1:$W$5</formula1>
    </dataValidation>
    <dataValidation type="list" allowBlank="1" showInputMessage="1" showErrorMessage="1" sqref="T25:T27">
      <formula1>$W$1:$W$5</formula1>
    </dataValidation>
    <dataValidation type="list" allowBlank="1" showInputMessage="1" showErrorMessage="1" error="SOLO PUEDE ESCOJER UNA ALTERNATIVA DE LAS PREESTABLECIDAS" promptTitle="ALTERNATIVAS PARA PROBABILIDAD" sqref="F5:F7 F10:F11 F13:F14 F16:F20 F22:F23 F25:F27 F29:F31 F33 F36">
      <formula1>$U$2:$U$6</formula1>
    </dataValidation>
    <dataValidation type="list" allowBlank="1" showInputMessage="1" showErrorMessage="1" error="SOLO PUEDE ESCOJER UNA ALTERNATIVA DE LAS PREESTABLECIDAS" promptTitle="ALTERNATIVA PARA IMPACTO" sqref="H5:H7 H10:H11 H13:H14">
      <formula1>$V$1:$V$5</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opLeftCell="G1" workbookViewId="0">
      <selection activeCell="C5" sqref="C5"/>
    </sheetView>
  </sheetViews>
  <sheetFormatPr baseColWidth="10" defaultRowHeight="15" x14ac:dyDescent="0.25"/>
  <cols>
    <col min="1" max="1" width="40.140625" customWidth="1"/>
    <col min="2" max="2" width="7.85546875" customWidth="1"/>
    <col min="3" max="3" width="31.28515625" customWidth="1"/>
    <col min="4" max="4" width="40.28515625" customWidth="1"/>
    <col min="5" max="5" width="39.140625" customWidth="1"/>
    <col min="6" max="6" width="17.28515625" customWidth="1"/>
    <col min="7" max="7" width="0.140625" customWidth="1"/>
    <col min="8" max="8" width="17.5703125" customWidth="1"/>
    <col min="9" max="10" width="0" hidden="1" customWidth="1"/>
    <col min="11" max="11" width="15.28515625" customWidth="1"/>
    <col min="12" max="12" width="0.140625" customWidth="1"/>
    <col min="14" max="14" width="28" customWidth="1"/>
    <col min="15" max="15" width="24.28515625" customWidth="1"/>
    <col min="16" max="16" width="15.28515625" customWidth="1"/>
    <col min="17" max="17" width="2.85546875" customWidth="1"/>
    <col min="18" max="18" width="5.140625" customWidth="1"/>
    <col min="19" max="19" width="11.7109375" customWidth="1"/>
    <col min="20" max="20" width="3.42578125" customWidth="1"/>
    <col min="21" max="21" width="18.28515625" customWidth="1"/>
  </cols>
  <sheetData>
    <row r="1" spans="1:21" ht="15.75" thickBot="1" x14ac:dyDescent="0.3">
      <c r="A1" s="547" t="s">
        <v>483</v>
      </c>
      <c r="B1" s="520" t="s">
        <v>0</v>
      </c>
      <c r="C1" s="499" t="s">
        <v>1</v>
      </c>
      <c r="D1" s="499" t="s">
        <v>69</v>
      </c>
      <c r="E1" s="499" t="s">
        <v>70</v>
      </c>
      <c r="F1" s="497" t="s">
        <v>20</v>
      </c>
      <c r="G1" s="497"/>
      <c r="H1" s="497"/>
      <c r="I1" s="497"/>
      <c r="J1" s="497"/>
      <c r="K1" s="497"/>
      <c r="L1" s="497"/>
      <c r="M1" s="545" t="s">
        <v>25</v>
      </c>
      <c r="N1" s="502" t="s">
        <v>121</v>
      </c>
      <c r="O1" s="509"/>
      <c r="P1" s="509"/>
      <c r="Q1" s="503"/>
      <c r="R1" s="510" t="s">
        <v>23</v>
      </c>
      <c r="S1" s="495" t="s">
        <v>122</v>
      </c>
      <c r="T1" s="512"/>
      <c r="U1" s="495" t="s">
        <v>39</v>
      </c>
    </row>
    <row r="2" spans="1:21" ht="24.75" customHeight="1" thickBot="1" x14ac:dyDescent="0.3">
      <c r="A2" s="547"/>
      <c r="B2" s="520"/>
      <c r="C2" s="499"/>
      <c r="D2" s="499"/>
      <c r="E2" s="499"/>
      <c r="F2" s="497" t="s">
        <v>21</v>
      </c>
      <c r="G2" s="497"/>
      <c r="H2" s="497" t="s">
        <v>22</v>
      </c>
      <c r="I2" s="497"/>
      <c r="J2" s="498" t="s">
        <v>23</v>
      </c>
      <c r="K2" s="499" t="s">
        <v>24</v>
      </c>
      <c r="L2" s="499" t="s">
        <v>25</v>
      </c>
      <c r="M2" s="545"/>
      <c r="N2" s="502" t="s">
        <v>123</v>
      </c>
      <c r="O2" s="503"/>
      <c r="P2" s="506" t="s">
        <v>34</v>
      </c>
      <c r="Q2" s="507"/>
      <c r="R2" s="511"/>
      <c r="S2" s="513"/>
      <c r="T2" s="514"/>
      <c r="U2" s="496"/>
    </row>
    <row r="3" spans="1:21" ht="27.75" customHeight="1" thickBot="1" x14ac:dyDescent="0.3">
      <c r="A3" s="547"/>
      <c r="B3" s="520"/>
      <c r="C3" s="499"/>
      <c r="D3" s="499"/>
      <c r="E3" s="499"/>
      <c r="F3" s="416" t="s">
        <v>26</v>
      </c>
      <c r="G3" s="416" t="s">
        <v>25</v>
      </c>
      <c r="H3" s="416" t="s">
        <v>26</v>
      </c>
      <c r="I3" s="416" t="s">
        <v>25</v>
      </c>
      <c r="J3" s="498"/>
      <c r="K3" s="500"/>
      <c r="L3" s="499"/>
      <c r="M3" s="546"/>
      <c r="N3" s="504"/>
      <c r="O3" s="505"/>
      <c r="P3" s="92" t="s">
        <v>124</v>
      </c>
      <c r="Q3" s="92" t="s">
        <v>25</v>
      </c>
      <c r="R3" s="511"/>
      <c r="S3" s="92" t="s">
        <v>26</v>
      </c>
      <c r="T3" s="92" t="s">
        <v>25</v>
      </c>
      <c r="U3" s="496"/>
    </row>
    <row r="4" spans="1:21" ht="15.75" thickBot="1" x14ac:dyDescent="0.3">
      <c r="A4" s="425" t="s">
        <v>7</v>
      </c>
      <c r="B4" s="426"/>
      <c r="C4" s="427"/>
      <c r="D4" s="427"/>
      <c r="E4" s="427"/>
      <c r="F4" s="428"/>
      <c r="G4" s="379"/>
      <c r="H4" s="428"/>
      <c r="I4" s="379"/>
      <c r="J4" s="428"/>
      <c r="K4" s="428"/>
      <c r="L4" s="429"/>
      <c r="M4" s="61"/>
      <c r="N4" s="93">
        <v>2022</v>
      </c>
      <c r="O4" s="93">
        <v>2023</v>
      </c>
      <c r="P4" s="23"/>
      <c r="Q4" s="23"/>
      <c r="R4" s="23"/>
      <c r="S4" s="23"/>
      <c r="T4" s="23"/>
      <c r="U4" s="490"/>
    </row>
    <row r="5" spans="1:21" ht="140.25" x14ac:dyDescent="0.25">
      <c r="A5" s="430" t="s">
        <v>8</v>
      </c>
      <c r="B5" s="431" t="s">
        <v>529</v>
      </c>
      <c r="C5" s="171" t="s">
        <v>484</v>
      </c>
      <c r="D5" s="432" t="s">
        <v>485</v>
      </c>
      <c r="E5" s="182" t="s">
        <v>486</v>
      </c>
      <c r="F5" s="433" t="s">
        <v>30</v>
      </c>
      <c r="G5" s="434">
        <f t="shared" ref="G5:G18" si="0">IF(F5="REMOTO",1,(IF(F5="POCO PROBABLE",2,(IF(F5="POSIBLE",3,(IF(F5="MUY PROBABLE",4,IF(F5="CIERTO",5,0))))))))</f>
        <v>2</v>
      </c>
      <c r="H5" s="433" t="s">
        <v>28</v>
      </c>
      <c r="I5" s="434">
        <f t="shared" ref="I5:I18" si="1">IF(H5="INSIGNIFICANTE",1,(IF(H5="BAJO",2,(IF(H5="MODERADO",3,(IF(H5="SIGNIFICATIVO",4,IF(H5="CRITICO",5,0))))))))</f>
        <v>3</v>
      </c>
      <c r="J5" s="433" t="str">
        <f t="shared" ref="J5:J18" si="2">+CONCATENATE(G5,I5)</f>
        <v>23</v>
      </c>
      <c r="K5" s="433" t="str">
        <f t="shared" ref="K5:K18" si="3">IF(OR(J5="25",J5="34",J5="35",J5="45",J5="44",J5="53",J5="54",J5="55",J5="55"),"EXTREMO",IF(OR(J5="15",J5="24",J5="33",J5="42",J5="43",J5="52"),"ALTO",IF(OR(J5="13",J5="14",J5="23",J5="32",J5="41",J5="51"),"MODERADO",IF(OR(J5="11",J5="12",J5="21",J5="22",J5="31",),"BAJO"))))</f>
        <v>MODERADO</v>
      </c>
      <c r="L5" s="315">
        <f t="shared" ref="L5:L18" si="4">IF(K5="BAJO",1,IF(K5="MODERADO",2,IF(K5="ALTO",3,IF(K5="EXTREMO",4,0))))</f>
        <v>2</v>
      </c>
      <c r="M5" s="315">
        <v>2</v>
      </c>
      <c r="N5" s="466" t="s">
        <v>521</v>
      </c>
      <c r="P5" s="296" t="s">
        <v>37</v>
      </c>
      <c r="Q5" s="461">
        <v>2</v>
      </c>
      <c r="R5" s="461" t="s">
        <v>516</v>
      </c>
      <c r="S5" s="461" t="s">
        <v>28</v>
      </c>
      <c r="T5" s="461">
        <v>2</v>
      </c>
      <c r="U5" s="491" t="s">
        <v>42</v>
      </c>
    </row>
    <row r="6" spans="1:21" x14ac:dyDescent="0.25">
      <c r="A6" s="435" t="s">
        <v>257</v>
      </c>
      <c r="B6" s="436"/>
      <c r="C6" s="436"/>
      <c r="D6" s="436"/>
      <c r="E6" s="436"/>
      <c r="F6" s="436"/>
      <c r="G6" s="436"/>
      <c r="H6" s="436"/>
      <c r="I6" s="436"/>
      <c r="J6" s="436"/>
      <c r="K6" s="436"/>
      <c r="L6" s="437"/>
      <c r="M6" s="80"/>
      <c r="N6" s="107"/>
      <c r="O6" s="107"/>
      <c r="P6" s="107"/>
      <c r="Q6" s="107"/>
      <c r="R6" s="107"/>
      <c r="S6" s="107"/>
      <c r="T6" s="107"/>
      <c r="U6" s="107"/>
    </row>
    <row r="7" spans="1:21" ht="76.5" x14ac:dyDescent="0.25">
      <c r="A7" s="430" t="s">
        <v>487</v>
      </c>
      <c r="B7" s="431" t="s">
        <v>530</v>
      </c>
      <c r="C7" s="155" t="s">
        <v>488</v>
      </c>
      <c r="D7" s="438" t="s">
        <v>489</v>
      </c>
      <c r="E7" s="439" t="s">
        <v>490</v>
      </c>
      <c r="F7" s="433" t="s">
        <v>30</v>
      </c>
      <c r="G7" s="434">
        <f t="shared" si="0"/>
        <v>2</v>
      </c>
      <c r="H7" s="433" t="s">
        <v>33</v>
      </c>
      <c r="I7" s="434">
        <f t="shared" si="1"/>
        <v>4</v>
      </c>
      <c r="J7" s="433" t="str">
        <f t="shared" si="2"/>
        <v>24</v>
      </c>
      <c r="K7" s="433" t="str">
        <f t="shared" si="3"/>
        <v>ALTO</v>
      </c>
      <c r="L7" s="315">
        <f t="shared" si="4"/>
        <v>3</v>
      </c>
      <c r="M7" s="459">
        <v>3</v>
      </c>
      <c r="N7" s="487" t="s">
        <v>522</v>
      </c>
      <c r="P7" s="296" t="s">
        <v>36</v>
      </c>
      <c r="Q7" s="296">
        <v>3</v>
      </c>
      <c r="R7" s="296" t="s">
        <v>517</v>
      </c>
      <c r="S7" s="296" t="s">
        <v>28</v>
      </c>
      <c r="T7" s="296">
        <v>2</v>
      </c>
      <c r="U7" s="463" t="s">
        <v>42</v>
      </c>
    </row>
    <row r="8" spans="1:21" x14ac:dyDescent="0.25">
      <c r="A8" s="425" t="s">
        <v>51</v>
      </c>
      <c r="B8" s="440"/>
      <c r="C8" s="310"/>
      <c r="D8" s="310"/>
      <c r="E8" s="441"/>
      <c r="F8" s="441"/>
      <c r="G8" s="441"/>
      <c r="H8" s="441"/>
      <c r="I8" s="441"/>
      <c r="J8" s="383"/>
      <c r="K8" s="383"/>
      <c r="L8" s="80"/>
      <c r="M8" s="80"/>
      <c r="N8" s="107"/>
      <c r="O8" s="107"/>
      <c r="P8" s="383"/>
      <c r="Q8" s="383" t="s">
        <v>43</v>
      </c>
      <c r="R8" s="383" t="s">
        <v>43</v>
      </c>
      <c r="S8" s="383" t="s">
        <v>43</v>
      </c>
      <c r="T8" s="383" t="s">
        <v>43</v>
      </c>
      <c r="U8" s="468"/>
    </row>
    <row r="9" spans="1:21" ht="51" x14ac:dyDescent="0.25">
      <c r="A9" s="430" t="s">
        <v>186</v>
      </c>
      <c r="B9" s="431" t="s">
        <v>531</v>
      </c>
      <c r="C9" s="442" t="s">
        <v>491</v>
      </c>
      <c r="D9" s="443" t="s">
        <v>492</v>
      </c>
      <c r="E9" s="182" t="s">
        <v>493</v>
      </c>
      <c r="F9" s="433" t="s">
        <v>30</v>
      </c>
      <c r="G9" s="434">
        <f t="shared" si="0"/>
        <v>2</v>
      </c>
      <c r="H9" s="433" t="s">
        <v>29</v>
      </c>
      <c r="I9" s="434">
        <f t="shared" si="1"/>
        <v>2</v>
      </c>
      <c r="J9" s="433" t="str">
        <f t="shared" si="2"/>
        <v>22</v>
      </c>
      <c r="K9" s="433" t="str">
        <f t="shared" si="3"/>
        <v>BAJO</v>
      </c>
      <c r="L9" s="315">
        <f t="shared" si="4"/>
        <v>1</v>
      </c>
      <c r="M9" s="315">
        <v>1</v>
      </c>
      <c r="N9" s="119"/>
      <c r="O9" s="119"/>
      <c r="P9" s="296" t="s">
        <v>37</v>
      </c>
      <c r="Q9" s="296">
        <v>2</v>
      </c>
      <c r="R9" s="296" t="s">
        <v>518</v>
      </c>
      <c r="S9" s="296" t="s">
        <v>29</v>
      </c>
      <c r="T9" s="296">
        <v>1</v>
      </c>
      <c r="U9" s="463" t="s">
        <v>42</v>
      </c>
    </row>
    <row r="10" spans="1:21" ht="63.75" x14ac:dyDescent="0.25">
      <c r="A10" s="430" t="s">
        <v>494</v>
      </c>
      <c r="B10" s="431" t="s">
        <v>532</v>
      </c>
      <c r="C10" s="443" t="s">
        <v>495</v>
      </c>
      <c r="D10" s="442" t="s">
        <v>496</v>
      </c>
      <c r="E10" s="182" t="s">
        <v>497</v>
      </c>
      <c r="F10" s="433" t="s">
        <v>27</v>
      </c>
      <c r="G10" s="434">
        <f t="shared" si="0"/>
        <v>3</v>
      </c>
      <c r="H10" s="433" t="s">
        <v>28</v>
      </c>
      <c r="I10" s="434">
        <f t="shared" ref="I10" si="5">IF(H10="INSIGNIFICANTE",1,(IF(H10="BAJO",2,(IF(H10="MODERADO",3,(IF(H10="SIGNIFICATIVO",4,IF(H10="CRITICO",5,0))))))))</f>
        <v>3</v>
      </c>
      <c r="J10" s="433" t="str">
        <f t="shared" ref="J10" si="6">+CONCATENATE(G10,I10)</f>
        <v>33</v>
      </c>
      <c r="K10" s="433" t="str">
        <f t="shared" ref="K10" si="7">IF(OR(J10="25",J10="34",J10="35",J10="45",J10="44",J10="53",J10="54",J10="55",J10="55"),"EXTREMO",IF(OR(J10="15",J10="24",J10="33",J10="42",J10="43",J10="52"),"ALTO",IF(OR(J10="13",J10="14",J10="23",J10="32",J10="41",J10="51"),"MODERADO",IF(OR(J10="11",J10="12",J10="21",J10="22",J10="31",),"BAJO"))))</f>
        <v>ALTO</v>
      </c>
      <c r="L10" s="315">
        <f t="shared" si="4"/>
        <v>3</v>
      </c>
      <c r="M10" s="460">
        <v>3</v>
      </c>
      <c r="N10" s="179" t="s">
        <v>523</v>
      </c>
      <c r="O10" s="119"/>
      <c r="P10" s="296" t="s">
        <v>36</v>
      </c>
      <c r="Q10" s="463">
        <v>3</v>
      </c>
      <c r="R10" s="463" t="s">
        <v>519</v>
      </c>
      <c r="S10" s="464" t="s">
        <v>29</v>
      </c>
      <c r="T10" s="463">
        <v>1</v>
      </c>
      <c r="U10" s="463" t="s">
        <v>42</v>
      </c>
    </row>
    <row r="11" spans="1:21" ht="38.25" x14ac:dyDescent="0.25">
      <c r="A11" s="430" t="s">
        <v>494</v>
      </c>
      <c r="B11" s="431" t="s">
        <v>533</v>
      </c>
      <c r="C11" s="171" t="s">
        <v>498</v>
      </c>
      <c r="D11" s="442" t="s">
        <v>499</v>
      </c>
      <c r="E11" s="182" t="s">
        <v>497</v>
      </c>
      <c r="F11" s="433" t="s">
        <v>47</v>
      </c>
      <c r="G11" s="434">
        <f t="shared" si="0"/>
        <v>1</v>
      </c>
      <c r="H11" s="433" t="s">
        <v>231</v>
      </c>
      <c r="I11" s="434">
        <f t="shared" si="1"/>
        <v>1</v>
      </c>
      <c r="J11" s="433" t="str">
        <f t="shared" si="2"/>
        <v>11</v>
      </c>
      <c r="K11" s="433" t="str">
        <f t="shared" si="3"/>
        <v>BAJO</v>
      </c>
      <c r="L11" s="315">
        <f t="shared" si="4"/>
        <v>1</v>
      </c>
      <c r="M11" s="315">
        <v>1</v>
      </c>
      <c r="N11" s="119"/>
      <c r="O11" s="119"/>
      <c r="P11" s="296" t="s">
        <v>36</v>
      </c>
      <c r="Q11" s="463">
        <v>3</v>
      </c>
      <c r="R11" s="463" t="s">
        <v>519</v>
      </c>
      <c r="S11" s="464" t="s">
        <v>29</v>
      </c>
      <c r="T11" s="463">
        <v>1</v>
      </c>
      <c r="U11" s="463" t="s">
        <v>42</v>
      </c>
    </row>
    <row r="12" spans="1:21" x14ac:dyDescent="0.25">
      <c r="A12" s="435" t="s">
        <v>19</v>
      </c>
      <c r="B12" s="436"/>
      <c r="C12" s="436"/>
      <c r="D12" s="436"/>
      <c r="E12" s="436"/>
      <c r="F12" s="436"/>
      <c r="G12" s="436"/>
      <c r="H12" s="436"/>
      <c r="I12" s="436"/>
      <c r="J12" s="436"/>
      <c r="K12" s="436"/>
      <c r="L12" s="437"/>
      <c r="M12" s="429"/>
      <c r="N12" s="107"/>
      <c r="O12" s="107"/>
      <c r="P12" s="383"/>
      <c r="Q12" s="383"/>
      <c r="R12" s="383"/>
      <c r="S12" s="383"/>
      <c r="T12" s="383"/>
      <c r="U12" s="462"/>
    </row>
    <row r="13" spans="1:21" ht="25.5" x14ac:dyDescent="0.25">
      <c r="A13" s="430" t="s">
        <v>500</v>
      </c>
      <c r="B13" s="431" t="s">
        <v>534</v>
      </c>
      <c r="C13" s="171" t="s">
        <v>501</v>
      </c>
      <c r="D13" s="182" t="s">
        <v>502</v>
      </c>
      <c r="E13" s="182" t="s">
        <v>503</v>
      </c>
      <c r="F13" s="296" t="s">
        <v>27</v>
      </c>
      <c r="G13" s="492">
        <f t="shared" si="0"/>
        <v>3</v>
      </c>
      <c r="H13" s="296" t="s">
        <v>29</v>
      </c>
      <c r="I13" s="434">
        <f t="shared" si="1"/>
        <v>2</v>
      </c>
      <c r="J13" s="433" t="str">
        <f t="shared" si="2"/>
        <v>32</v>
      </c>
      <c r="K13" s="433" t="str">
        <f t="shared" si="3"/>
        <v>MODERADO</v>
      </c>
      <c r="L13" s="315">
        <f t="shared" si="4"/>
        <v>2</v>
      </c>
      <c r="M13" s="315">
        <v>2</v>
      </c>
      <c r="N13" s="173" t="s">
        <v>524</v>
      </c>
      <c r="O13" s="119"/>
      <c r="P13" s="467" t="s">
        <v>129</v>
      </c>
      <c r="Q13" s="423">
        <f t="shared" ref="Q13" si="8">IF(P13="CONTROL EXCELENTE",1,(IF(P13="CONTROL SATISFACTORIO",2,(IF(P13="CONTROL ADECUADO",3,(IF(P13="CONTROL DEBIL",4,IF(P13="SIN CONTROLES",5,0))))))))</f>
        <v>4</v>
      </c>
      <c r="R13" s="423" t="str">
        <f t="shared" ref="R13" si="9">+CONCATENATE(M13,Q13)</f>
        <v>24</v>
      </c>
      <c r="S13" s="423" t="str">
        <f t="shared" ref="S13" si="10">IF(OR(R13="25",R13="34",R13="35",R13="43",R13="44",R13="45"),"EXTREMO",IF(OR(R13="15",R13="24",R13="33",R13="42"),"ALTO",IF(OR(R13="14",R13="23",R13="32",R13="41"),"MODERADO",IF(OR(R13="11",R13="12",R13="13",R13="21",R13="22",R13="31"),"BAJO"))))</f>
        <v>ALTO</v>
      </c>
      <c r="T13" s="423">
        <f t="shared" ref="T13" si="11">IF(S13="BAJO",1,IF(S13="MODERADO",2,IF(S13="ALTO",3,IF(S13="EXTREMO",4,0))))</f>
        <v>3</v>
      </c>
      <c r="U13" s="423" t="s">
        <v>310</v>
      </c>
    </row>
    <row r="14" spans="1:21" ht="63.75" x14ac:dyDescent="0.25">
      <c r="A14" s="444" t="s">
        <v>504</v>
      </c>
      <c r="B14" s="431" t="s">
        <v>535</v>
      </c>
      <c r="C14" s="445" t="s">
        <v>505</v>
      </c>
      <c r="D14" s="443" t="s">
        <v>506</v>
      </c>
      <c r="E14" s="182" t="s">
        <v>503</v>
      </c>
      <c r="F14" s="423" t="s">
        <v>27</v>
      </c>
      <c r="G14" s="424">
        <f t="shared" ref="G14" si="12">IF(F14="REMOTO",1,(IF(F14="POCO PROBABLE",2,(IF(F14="POSIBLE",3,(IF(F14="MUY PROBABLE",4,IF(F14="CIERTO",5,0))))))))</f>
        <v>3</v>
      </c>
      <c r="H14" s="423" t="s">
        <v>28</v>
      </c>
      <c r="I14" s="434">
        <f t="shared" ref="I14" si="13">IF(H14="INSIGNIFICANTE",1,(IF(H14="BAJO",2,(IF(H14="MODERADO",3,(IF(H14="SIGNIFICATIVO",4,IF(H14="CRITICO",5,0))))))))</f>
        <v>3</v>
      </c>
      <c r="J14" s="433" t="str">
        <f t="shared" ref="J14" si="14">+CONCATENATE(G14,I14)</f>
        <v>33</v>
      </c>
      <c r="K14" s="433" t="str">
        <f t="shared" ref="K14" si="15">IF(OR(J14="25",J14="34",J14="35",J14="45",J14="44",J14="53",J14="54",J14="55",J14="55"),"EXTREMO",IF(OR(J14="15",J14="24",J14="33",J14="42",J14="43",J14="52"),"ALTO",IF(OR(J14="13",J14="14",J14="23",J14="32",J14="41",J14="51"),"MODERADO",IF(OR(J14="11",J14="12",J14="21",J14="22",J14="31",),"BAJO"))))</f>
        <v>ALTO</v>
      </c>
      <c r="L14" s="315">
        <f t="shared" si="4"/>
        <v>3</v>
      </c>
      <c r="M14" s="315">
        <v>3</v>
      </c>
      <c r="N14" s="179" t="s">
        <v>525</v>
      </c>
      <c r="O14" s="119"/>
      <c r="P14" s="488" t="s">
        <v>37</v>
      </c>
      <c r="Q14" s="179">
        <f t="shared" ref="Q14" si="16">IF(P14="CONTROL EXCELENTE",1,(IF(P14="CONTROL SATISFACTORIO",2,(IF(P14="CONTROL ADECUADO",3,(IF(P14="CONTROL DEBIL",4,IF(P14="SIN CONTROLES",5,0))))))))</f>
        <v>2</v>
      </c>
      <c r="R14" s="179" t="str">
        <f>+CONCATENATE(M18,Q14)</f>
        <v>12</v>
      </c>
      <c r="S14" s="423" t="str">
        <f t="shared" ref="S14" si="17">IF(OR(R14="25",R14="34",R14="35",R14="43",R14="44",R14="45"),"EXTREMO",IF(OR(R14="15",R14="24",R14="33",R14="42"),"ALTO",IF(OR(R14="14",R14="23",R14="32",R14="41"),"MODERADO",IF(OR(R14="11",R14="12",R14="13",R14="21",R14="22",R14="31"),"BAJO"))))</f>
        <v>BAJO</v>
      </c>
      <c r="T14" s="179">
        <f t="shared" ref="T14" si="18">IF(S14="BAJO",1,IF(S14="MODERADO",2,IF(S14="ALTO",3,IF(S14="EXTREMO",4,0))))</f>
        <v>1</v>
      </c>
      <c r="U14" s="423" t="s">
        <v>42</v>
      </c>
    </row>
    <row r="15" spans="1:21" x14ac:dyDescent="0.25">
      <c r="A15" s="435" t="s">
        <v>507</v>
      </c>
      <c r="B15" s="436"/>
      <c r="C15" s="436"/>
      <c r="D15" s="436"/>
      <c r="E15" s="436"/>
      <c r="F15" s="436"/>
      <c r="G15" s="436"/>
      <c r="H15" s="436"/>
      <c r="I15" s="436"/>
      <c r="J15" s="436"/>
      <c r="K15" s="436"/>
      <c r="L15" s="437"/>
      <c r="M15" s="437"/>
      <c r="N15" s="494"/>
      <c r="O15" s="494"/>
      <c r="P15" s="469"/>
      <c r="Q15" s="383"/>
      <c r="R15" s="383"/>
      <c r="S15" s="383"/>
      <c r="T15" s="383"/>
      <c r="U15" s="383"/>
    </row>
    <row r="16" spans="1:21" ht="63.75" x14ac:dyDescent="0.25">
      <c r="A16" s="430" t="s">
        <v>275</v>
      </c>
      <c r="B16" s="431" t="s">
        <v>536</v>
      </c>
      <c r="C16" s="446" t="s">
        <v>508</v>
      </c>
      <c r="D16" s="154" t="s">
        <v>509</v>
      </c>
      <c r="E16" s="154" t="s">
        <v>510</v>
      </c>
      <c r="F16" s="433" t="s">
        <v>27</v>
      </c>
      <c r="G16" s="434">
        <f t="shared" si="0"/>
        <v>3</v>
      </c>
      <c r="H16" s="433" t="s">
        <v>28</v>
      </c>
      <c r="I16" s="434">
        <f t="shared" si="1"/>
        <v>3</v>
      </c>
      <c r="J16" s="433" t="str">
        <f t="shared" si="2"/>
        <v>33</v>
      </c>
      <c r="K16" s="433" t="str">
        <f t="shared" si="3"/>
        <v>ALTO</v>
      </c>
      <c r="L16" s="315">
        <f t="shared" si="4"/>
        <v>3</v>
      </c>
      <c r="M16" s="315">
        <v>3</v>
      </c>
      <c r="N16" s="466" t="s">
        <v>526</v>
      </c>
      <c r="O16" s="119"/>
      <c r="P16" s="465" t="s">
        <v>36</v>
      </c>
      <c r="Q16" s="463">
        <v>3</v>
      </c>
      <c r="R16" s="463" t="s">
        <v>520</v>
      </c>
      <c r="S16" s="463" t="s">
        <v>32</v>
      </c>
      <c r="T16" s="463">
        <v>3</v>
      </c>
      <c r="U16" s="463" t="s">
        <v>310</v>
      </c>
    </row>
    <row r="17" spans="1:21" ht="39" thickBot="1" x14ac:dyDescent="0.3">
      <c r="A17" s="430" t="s">
        <v>279</v>
      </c>
      <c r="B17" s="431" t="s">
        <v>537</v>
      </c>
      <c r="C17" s="443" t="s">
        <v>511</v>
      </c>
      <c r="D17" s="154" t="s">
        <v>509</v>
      </c>
      <c r="E17" s="154" t="s">
        <v>510</v>
      </c>
      <c r="F17" s="433" t="s">
        <v>30</v>
      </c>
      <c r="G17" s="434">
        <f t="shared" si="0"/>
        <v>2</v>
      </c>
      <c r="H17" s="433" t="s">
        <v>29</v>
      </c>
      <c r="I17" s="434">
        <f t="shared" si="1"/>
        <v>2</v>
      </c>
      <c r="J17" s="433" t="str">
        <f t="shared" si="2"/>
        <v>22</v>
      </c>
      <c r="K17" s="433" t="str">
        <f t="shared" si="3"/>
        <v>BAJO</v>
      </c>
      <c r="L17" s="315">
        <f t="shared" si="4"/>
        <v>1</v>
      </c>
      <c r="M17" s="315">
        <v>1</v>
      </c>
      <c r="N17" s="179" t="s">
        <v>527</v>
      </c>
      <c r="O17" s="119"/>
      <c r="P17" s="489" t="s">
        <v>36</v>
      </c>
      <c r="Q17" s="489">
        <v>3</v>
      </c>
      <c r="R17" s="489" t="s">
        <v>519</v>
      </c>
      <c r="S17" s="489" t="s">
        <v>29</v>
      </c>
      <c r="T17" s="489">
        <v>1</v>
      </c>
      <c r="U17" s="296" t="s">
        <v>42</v>
      </c>
    </row>
    <row r="18" spans="1:21" ht="39.75" thickBot="1" x14ac:dyDescent="0.3">
      <c r="A18" s="447" t="s">
        <v>512</v>
      </c>
      <c r="B18" s="431" t="s">
        <v>538</v>
      </c>
      <c r="C18" s="448" t="s">
        <v>513</v>
      </c>
      <c r="D18" s="449" t="s">
        <v>514</v>
      </c>
      <c r="E18" s="450" t="s">
        <v>515</v>
      </c>
      <c r="F18" s="451" t="s">
        <v>30</v>
      </c>
      <c r="G18" s="452">
        <f t="shared" si="0"/>
        <v>2</v>
      </c>
      <c r="H18" s="451" t="s">
        <v>29</v>
      </c>
      <c r="I18" s="452">
        <f t="shared" si="1"/>
        <v>2</v>
      </c>
      <c r="J18" s="451" t="str">
        <f t="shared" si="2"/>
        <v>22</v>
      </c>
      <c r="K18" s="453" t="str">
        <f t="shared" si="3"/>
        <v>BAJO</v>
      </c>
      <c r="L18" s="454">
        <f t="shared" si="4"/>
        <v>1</v>
      </c>
      <c r="M18" s="315">
        <v>1</v>
      </c>
      <c r="N18" s="487" t="s">
        <v>528</v>
      </c>
      <c r="O18" s="119"/>
      <c r="P18" s="181" t="s">
        <v>36</v>
      </c>
      <c r="Q18" s="181">
        <v>3</v>
      </c>
      <c r="R18" s="181" t="s">
        <v>519</v>
      </c>
      <c r="S18" s="181" t="s">
        <v>29</v>
      </c>
      <c r="T18" s="181">
        <v>1</v>
      </c>
      <c r="U18" s="181" t="s">
        <v>42</v>
      </c>
    </row>
    <row r="19" spans="1:21" x14ac:dyDescent="0.25">
      <c r="M19" s="455"/>
      <c r="P19" s="470"/>
      <c r="Q19" s="470"/>
      <c r="R19" s="470"/>
      <c r="S19" s="470"/>
      <c r="T19" s="470"/>
      <c r="U19" s="470"/>
    </row>
    <row r="20" spans="1:21" x14ac:dyDescent="0.25">
      <c r="M20" s="455"/>
      <c r="P20" s="470"/>
      <c r="Q20" s="470"/>
      <c r="R20" s="470"/>
      <c r="S20" s="470"/>
      <c r="T20" s="470"/>
      <c r="U20" s="470"/>
    </row>
    <row r="21" spans="1:21" x14ac:dyDescent="0.25">
      <c r="M21" s="455"/>
      <c r="P21" s="471"/>
      <c r="Q21" s="471"/>
      <c r="R21" s="471"/>
      <c r="S21" s="471"/>
      <c r="T21" s="471"/>
      <c r="U21" s="472"/>
    </row>
    <row r="22" spans="1:21" x14ac:dyDescent="0.25">
      <c r="M22" s="455"/>
      <c r="P22" s="483"/>
      <c r="Q22" s="471"/>
      <c r="R22" s="484"/>
      <c r="S22" s="484"/>
      <c r="T22" s="484"/>
      <c r="U22" s="483"/>
    </row>
    <row r="23" spans="1:21" x14ac:dyDescent="0.25">
      <c r="M23" s="455"/>
      <c r="P23" s="473"/>
      <c r="Q23" s="473"/>
      <c r="R23" s="473"/>
      <c r="S23" s="473"/>
      <c r="T23" s="473"/>
      <c r="U23" s="473"/>
    </row>
    <row r="24" spans="1:21" x14ac:dyDescent="0.25">
      <c r="M24" s="455"/>
      <c r="P24" s="471"/>
      <c r="Q24" s="471"/>
      <c r="R24" s="471"/>
      <c r="S24" s="471"/>
      <c r="T24" s="471"/>
      <c r="U24" s="472"/>
    </row>
    <row r="25" spans="1:21" x14ac:dyDescent="0.25">
      <c r="M25" s="455"/>
      <c r="P25" s="471"/>
      <c r="Q25" s="471"/>
      <c r="R25" s="471"/>
      <c r="S25" s="471"/>
      <c r="T25" s="471"/>
      <c r="U25" s="472"/>
    </row>
    <row r="26" spans="1:21" x14ac:dyDescent="0.25">
      <c r="M26" s="455"/>
      <c r="P26" s="474"/>
      <c r="Q26" s="475"/>
      <c r="R26" s="475"/>
      <c r="S26" s="475"/>
      <c r="T26" s="475"/>
      <c r="U26" s="475"/>
    </row>
    <row r="27" spans="1:21" x14ac:dyDescent="0.25">
      <c r="M27" s="457"/>
      <c r="P27" s="474"/>
      <c r="Q27" s="475"/>
      <c r="R27" s="475"/>
      <c r="S27" s="475"/>
      <c r="T27" s="475"/>
      <c r="U27" s="475"/>
    </row>
    <row r="28" spans="1:21" x14ac:dyDescent="0.25">
      <c r="M28" s="455"/>
      <c r="P28" s="473"/>
      <c r="Q28" s="473"/>
      <c r="R28" s="473"/>
      <c r="S28" s="473"/>
      <c r="T28" s="473"/>
      <c r="U28" s="473"/>
    </row>
    <row r="29" spans="1:21" x14ac:dyDescent="0.25">
      <c r="M29" s="455"/>
      <c r="P29" s="476"/>
      <c r="Q29" s="477"/>
      <c r="R29" s="472"/>
      <c r="S29" s="471"/>
      <c r="T29" s="472"/>
      <c r="U29" s="472"/>
    </row>
    <row r="30" spans="1:21" x14ac:dyDescent="0.25">
      <c r="M30" s="455"/>
      <c r="P30" s="485"/>
      <c r="Q30" s="485"/>
      <c r="R30" s="485"/>
      <c r="S30" s="485"/>
      <c r="T30" s="485"/>
      <c r="U30" s="485"/>
    </row>
    <row r="31" spans="1:21" x14ac:dyDescent="0.25">
      <c r="M31" s="456"/>
      <c r="P31" s="478"/>
      <c r="Q31" s="475"/>
      <c r="R31" s="475"/>
      <c r="S31" s="475"/>
      <c r="T31" s="475"/>
      <c r="U31" s="475"/>
    </row>
    <row r="32" spans="1:21" x14ac:dyDescent="0.25">
      <c r="M32" s="455"/>
      <c r="P32" s="479"/>
      <c r="Q32" s="480"/>
      <c r="R32" s="480"/>
      <c r="S32" s="480"/>
      <c r="T32" s="480"/>
      <c r="U32" s="480"/>
    </row>
    <row r="33" spans="13:21" x14ac:dyDescent="0.25">
      <c r="M33" s="455"/>
      <c r="P33" s="481"/>
      <c r="Q33" s="472"/>
      <c r="R33" s="472"/>
      <c r="S33" s="472"/>
      <c r="T33" s="472"/>
      <c r="U33" s="472"/>
    </row>
    <row r="34" spans="13:21" x14ac:dyDescent="0.25">
      <c r="M34" s="455"/>
      <c r="P34" s="481"/>
      <c r="Q34" s="472"/>
      <c r="R34" s="472"/>
      <c r="S34" s="472"/>
      <c r="T34" s="472"/>
      <c r="U34" s="472"/>
    </row>
    <row r="35" spans="13:21" x14ac:dyDescent="0.25">
      <c r="M35" s="458"/>
      <c r="P35" s="481"/>
      <c r="Q35" s="472"/>
      <c r="R35" s="472"/>
      <c r="S35" s="472"/>
      <c r="T35" s="472"/>
      <c r="U35" s="472"/>
    </row>
    <row r="36" spans="13:21" x14ac:dyDescent="0.25">
      <c r="M36" s="455"/>
      <c r="P36" s="482"/>
      <c r="Q36" s="482"/>
      <c r="R36" s="482"/>
      <c r="S36" s="482"/>
      <c r="T36" s="482"/>
      <c r="U36" s="475"/>
    </row>
    <row r="37" spans="13:21" x14ac:dyDescent="0.25">
      <c r="M37" s="455"/>
      <c r="P37" s="481"/>
      <c r="Q37" s="472"/>
      <c r="R37" s="472"/>
      <c r="S37" s="472"/>
      <c r="T37" s="472"/>
      <c r="U37" s="472"/>
    </row>
    <row r="38" spans="13:21" x14ac:dyDescent="0.25">
      <c r="M38" s="455"/>
      <c r="P38" s="486"/>
      <c r="Q38" s="485"/>
      <c r="R38" s="485"/>
      <c r="S38" s="485"/>
      <c r="T38" s="485"/>
      <c r="U38" s="485"/>
    </row>
    <row r="39" spans="13:21" x14ac:dyDescent="0.25">
      <c r="M39" s="455"/>
      <c r="P39" s="473"/>
      <c r="Q39" s="473"/>
      <c r="R39" s="473"/>
      <c r="S39" s="473"/>
      <c r="T39" s="473"/>
      <c r="U39" s="473"/>
    </row>
    <row r="40" spans="13:21" x14ac:dyDescent="0.25">
      <c r="M40" s="455"/>
      <c r="P40" s="473"/>
      <c r="Q40" s="473"/>
      <c r="R40" s="473"/>
      <c r="S40" s="473"/>
      <c r="T40" s="473"/>
      <c r="U40" s="473"/>
    </row>
    <row r="41" spans="13:21" x14ac:dyDescent="0.25">
      <c r="M41" s="455"/>
      <c r="P41" s="471"/>
      <c r="Q41" s="471"/>
      <c r="R41" s="471"/>
      <c r="S41" s="471"/>
      <c r="T41" s="471"/>
      <c r="U41" s="471"/>
    </row>
    <row r="42" spans="13:21" x14ac:dyDescent="0.25">
      <c r="M42" s="455"/>
      <c r="P42" s="471"/>
      <c r="Q42" s="471"/>
      <c r="R42" s="471"/>
      <c r="S42" s="471"/>
      <c r="T42" s="471"/>
      <c r="U42" s="471"/>
    </row>
    <row r="43" spans="13:21" x14ac:dyDescent="0.25">
      <c r="M43" s="458"/>
      <c r="P43" s="471"/>
      <c r="Q43" s="471"/>
      <c r="R43" s="471"/>
      <c r="S43" s="471"/>
      <c r="T43" s="471"/>
      <c r="U43" s="471"/>
    </row>
    <row r="44" spans="13:21" x14ac:dyDescent="0.25">
      <c r="M44" s="455"/>
    </row>
    <row r="45" spans="13:21" x14ac:dyDescent="0.25">
      <c r="M45" s="455"/>
    </row>
    <row r="46" spans="13:21" x14ac:dyDescent="0.25">
      <c r="M46" s="455"/>
    </row>
    <row r="47" spans="13:21" x14ac:dyDescent="0.25">
      <c r="M47" s="455"/>
    </row>
    <row r="48" spans="13:21" x14ac:dyDescent="0.25">
      <c r="M48" s="455"/>
    </row>
  </sheetData>
  <mergeCells count="18">
    <mergeCell ref="A1:A3"/>
    <mergeCell ref="B1:B3"/>
    <mergeCell ref="C1:C3"/>
    <mergeCell ref="D1:D3"/>
    <mergeCell ref="E1:E3"/>
    <mergeCell ref="S1:T2"/>
    <mergeCell ref="U1:U3"/>
    <mergeCell ref="N2:O3"/>
    <mergeCell ref="P2:Q2"/>
    <mergeCell ref="L2:L3"/>
    <mergeCell ref="M1:M3"/>
    <mergeCell ref="N1:Q1"/>
    <mergeCell ref="R1:R3"/>
    <mergeCell ref="F1:L1"/>
    <mergeCell ref="F2:G2"/>
    <mergeCell ref="H2:I2"/>
    <mergeCell ref="J2:J3"/>
    <mergeCell ref="K2:K3"/>
  </mergeCells>
  <conditionalFormatting sqref="B4:B5 A4:A6 A15:A18 B7:B11 B16:B18">
    <cfRule type="cellIs" dxfId="60" priority="67" stopIfTrue="1" operator="equal">
      <formula>"X"</formula>
    </cfRule>
  </conditionalFormatting>
  <conditionalFormatting sqref="K14 K4:K5 K7:K9 K16:K18">
    <cfRule type="cellIs" dxfId="59" priority="68" stopIfTrue="1" operator="equal">
      <formula>"BAJO"</formula>
    </cfRule>
    <cfRule type="cellIs" dxfId="58" priority="68" stopIfTrue="1" operator="equal">
      <formula>"ALTO"</formula>
    </cfRule>
    <cfRule type="cellIs" dxfId="57" priority="69" stopIfTrue="1" operator="equal">
      <formula>"EXTREMO"</formula>
    </cfRule>
    <cfRule type="cellIs" dxfId="56" priority="70" stopIfTrue="1" operator="equal">
      <formula>"MODERADO"</formula>
    </cfRule>
  </conditionalFormatting>
  <conditionalFormatting sqref="A1:A3 A12:A13">
    <cfRule type="cellIs" dxfId="55" priority="77" stopIfTrue="1" operator="equal">
      <formula>"X"</formula>
    </cfRule>
  </conditionalFormatting>
  <conditionalFormatting sqref="K13 K11">
    <cfRule type="cellIs" dxfId="54" priority="76" stopIfTrue="1" operator="equal">
      <formula>"BAJO"</formula>
    </cfRule>
    <cfRule type="cellIs" dxfId="53" priority="78" stopIfTrue="1" operator="equal">
      <formula>"ALTO"</formula>
    </cfRule>
    <cfRule type="cellIs" dxfId="52" priority="79" stopIfTrue="1" operator="equal">
      <formula>"EXTREMO"</formula>
    </cfRule>
    <cfRule type="cellIs" dxfId="51" priority="80" stopIfTrue="1" operator="equal">
      <formula>"MODERADO"</formula>
    </cfRule>
  </conditionalFormatting>
  <conditionalFormatting sqref="A14">
    <cfRule type="cellIs" dxfId="50" priority="75" stopIfTrue="1" operator="equal">
      <formula>"X"</formula>
    </cfRule>
  </conditionalFormatting>
  <conditionalFormatting sqref="K10">
    <cfRule type="cellIs" dxfId="49" priority="71" stopIfTrue="1" operator="equal">
      <formula>"BAJO"</formula>
    </cfRule>
    <cfRule type="cellIs" dxfId="48" priority="72" stopIfTrue="1" operator="equal">
      <formula>"ALTO"</formula>
    </cfRule>
    <cfRule type="cellIs" dxfId="47" priority="73" stopIfTrue="1" operator="equal">
      <formula>"EXTREMO"</formula>
    </cfRule>
    <cfRule type="cellIs" dxfId="46" priority="74" stopIfTrue="1" operator="equal">
      <formula>"MODERADO"</formula>
    </cfRule>
  </conditionalFormatting>
  <conditionalFormatting sqref="S24:S27 S29 S9:S10 S41 S16:S17">
    <cfRule type="cellIs" dxfId="45" priority="27" stopIfTrue="1" operator="equal">
      <formula>"BAJO"</formula>
    </cfRule>
    <cfRule type="cellIs" dxfId="44" priority="28" stopIfTrue="1" operator="equal">
      <formula>"ALTO"</formula>
    </cfRule>
    <cfRule type="cellIs" dxfId="43" priority="29" stopIfTrue="1" operator="equal">
      <formula>"EXTREMO"</formula>
    </cfRule>
    <cfRule type="cellIs" dxfId="42" priority="30" stopIfTrue="1" operator="equal">
      <formula>"MODERADO"</formula>
    </cfRule>
  </conditionalFormatting>
  <conditionalFormatting sqref="R22 S12 S37 S43 S31:S35 S7:S8 S21">
    <cfRule type="cellIs" dxfId="41" priority="43" stopIfTrue="1" operator="equal">
      <formula>"BAJO"</formula>
    </cfRule>
    <cfRule type="cellIs" dxfId="40" priority="44" stopIfTrue="1" operator="equal">
      <formula>"ALTO"</formula>
    </cfRule>
    <cfRule type="cellIs" dxfId="39" priority="45" stopIfTrue="1" operator="equal">
      <formula>"EXTREMO"</formula>
    </cfRule>
    <cfRule type="cellIs" dxfId="38" priority="46" stopIfTrue="1" operator="equal">
      <formula>"MODERADO"</formula>
    </cfRule>
  </conditionalFormatting>
  <conditionalFormatting sqref="S42">
    <cfRule type="cellIs" dxfId="37" priority="39" stopIfTrue="1" operator="equal">
      <formula>"BAJO"</formula>
    </cfRule>
    <cfRule type="cellIs" dxfId="36" priority="40" stopIfTrue="1" operator="equal">
      <formula>"ALTO"</formula>
    </cfRule>
    <cfRule type="cellIs" dxfId="35" priority="41" stopIfTrue="1" operator="equal">
      <formula>"EXTREMO"</formula>
    </cfRule>
    <cfRule type="cellIs" dxfId="34" priority="42" stopIfTrue="1" operator="equal">
      <formula>"MODERADO"</formula>
    </cfRule>
  </conditionalFormatting>
  <conditionalFormatting sqref="S36">
    <cfRule type="cellIs" dxfId="33" priority="35" stopIfTrue="1" operator="equal">
      <formula>"BAJO"</formula>
    </cfRule>
    <cfRule type="cellIs" dxfId="32" priority="36" stopIfTrue="1" operator="equal">
      <formula>"ALTO"</formula>
    </cfRule>
    <cfRule type="cellIs" dxfId="31" priority="37" stopIfTrue="1" operator="equal">
      <formula>"EXTREMO"</formula>
    </cfRule>
    <cfRule type="cellIs" dxfId="30" priority="38" stopIfTrue="1" operator="equal">
      <formula>"MODERADO"</formula>
    </cfRule>
  </conditionalFormatting>
  <conditionalFormatting sqref="S5">
    <cfRule type="cellIs" dxfId="29" priority="31" stopIfTrue="1" operator="equal">
      <formula>"BAJO"</formula>
    </cfRule>
    <cfRule type="cellIs" dxfId="28" priority="32" stopIfTrue="1" operator="equal">
      <formula>"ALTO"</formula>
    </cfRule>
    <cfRule type="cellIs" dxfId="27" priority="33" stopIfTrue="1" operator="equal">
      <formula>"EXTREMO"</formula>
    </cfRule>
    <cfRule type="cellIs" dxfId="26" priority="34" stopIfTrue="1" operator="equal">
      <formula>"MODERADO"</formula>
    </cfRule>
  </conditionalFormatting>
  <conditionalFormatting sqref="S11">
    <cfRule type="cellIs" dxfId="25" priority="23" stopIfTrue="1" operator="equal">
      <formula>"BAJO"</formula>
    </cfRule>
    <cfRule type="cellIs" dxfId="24" priority="24" stopIfTrue="1" operator="equal">
      <formula>"ALTO"</formula>
    </cfRule>
    <cfRule type="cellIs" dxfId="23" priority="25" stopIfTrue="1" operator="equal">
      <formula>"EXTREMO"</formula>
    </cfRule>
    <cfRule type="cellIs" dxfId="22" priority="26" stopIfTrue="1" operator="equal">
      <formula>"MODERADO"</formula>
    </cfRule>
  </conditionalFormatting>
  <conditionalFormatting sqref="S13 S15">
    <cfRule type="cellIs" dxfId="21" priority="19" stopIfTrue="1" operator="equal">
      <formula>"BAJO"</formula>
    </cfRule>
    <cfRule type="cellIs" dxfId="20" priority="20" stopIfTrue="1" operator="equal">
      <formula>"ALTO"</formula>
    </cfRule>
    <cfRule type="cellIs" dxfId="19" priority="21" stopIfTrue="1" operator="equal">
      <formula>"EXTREMO"</formula>
    </cfRule>
    <cfRule type="cellIs" dxfId="18" priority="22" stopIfTrue="1" operator="equal">
      <formula>"MODERADO"</formula>
    </cfRule>
  </conditionalFormatting>
  <conditionalFormatting sqref="S14">
    <cfRule type="cellIs" dxfId="17" priority="15" stopIfTrue="1" operator="equal">
      <formula>"BAJO"</formula>
    </cfRule>
    <cfRule type="cellIs" dxfId="16" priority="16" stopIfTrue="1" operator="equal">
      <formula>"ALTO"</formula>
    </cfRule>
    <cfRule type="cellIs" dxfId="15" priority="17" stopIfTrue="1" operator="equal">
      <formula>"EXTREMO"</formula>
    </cfRule>
    <cfRule type="cellIs" dxfId="14" priority="18" stopIfTrue="1" operator="equal">
      <formula>"MODERADO"</formula>
    </cfRule>
  </conditionalFormatting>
  <conditionalFormatting sqref="S20">
    <cfRule type="cellIs" dxfId="13" priority="11" stopIfTrue="1" operator="equal">
      <formula>"BAJO"</formula>
    </cfRule>
    <cfRule type="cellIs" dxfId="12" priority="12" stopIfTrue="1" operator="equal">
      <formula>"ALTO"</formula>
    </cfRule>
    <cfRule type="cellIs" dxfId="11" priority="13" stopIfTrue="1" operator="equal">
      <formula>"EXTREMO"</formula>
    </cfRule>
    <cfRule type="cellIs" dxfId="10" priority="14" stopIfTrue="1" operator="equal">
      <formula>"MODERADO"</formula>
    </cfRule>
  </conditionalFormatting>
  <conditionalFormatting sqref="S19">
    <cfRule type="cellIs" dxfId="9" priority="7" stopIfTrue="1" operator="equal">
      <formula>"BAJO"</formula>
    </cfRule>
    <cfRule type="cellIs" dxfId="8" priority="8" stopIfTrue="1" operator="equal">
      <formula>"ALTO"</formula>
    </cfRule>
    <cfRule type="cellIs" dxfId="7" priority="9" stopIfTrue="1" operator="equal">
      <formula>"EXTREMO"</formula>
    </cfRule>
    <cfRule type="cellIs" dxfId="6" priority="10" stopIfTrue="1" operator="equal">
      <formula>"MODERADO"</formula>
    </cfRule>
  </conditionalFormatting>
  <conditionalFormatting sqref="S18">
    <cfRule type="cellIs" dxfId="5" priority="3" stopIfTrue="1" operator="equal">
      <formula>"BAJO"</formula>
    </cfRule>
    <cfRule type="cellIs" dxfId="4" priority="4" stopIfTrue="1" operator="equal">
      <formula>"ALTO"</formula>
    </cfRule>
    <cfRule type="cellIs" dxfId="3" priority="5" stopIfTrue="1" operator="equal">
      <formula>"EXTREMO"</formula>
    </cfRule>
    <cfRule type="cellIs" dxfId="2" priority="6" stopIfTrue="1" operator="equal">
      <formula>"MODERADO"</formula>
    </cfRule>
  </conditionalFormatting>
  <conditionalFormatting sqref="B13">
    <cfRule type="cellIs" dxfId="1" priority="2" stopIfTrue="1" operator="equal">
      <formula>"X"</formula>
    </cfRule>
  </conditionalFormatting>
  <conditionalFormatting sqref="B14">
    <cfRule type="cellIs" dxfId="0" priority="1" stopIfTrue="1" operator="equal">
      <formula>"X"</formula>
    </cfRule>
  </conditionalFormatting>
  <dataValidations count="5">
    <dataValidation type="list" allowBlank="1" showInputMessage="1" showErrorMessage="1" error="SOLO PUEDE ESCOJER UNA ALTERNATIVA DE LAS PREESTABLECIDAS" promptTitle="ALTERNATIVA PARA IMPACTO" sqref="H4:H5 H7 H9:H11 H13:H14 H16:H18">
      <formula1>$O$2:$O$4</formula1>
    </dataValidation>
    <dataValidation type="list" allowBlank="1" showInputMessage="1" showErrorMessage="1" error="SOLO PUEDE ESCOJER UNA ALTERNATIVA DE LAS PREESTABLECIDAS" promptTitle="ALTERNATIVAS PARA PROBABILIDAD" sqref="F4:F5 F7 F9:F11 F13:F14 F16:F18">
      <formula1>$N$2:$N$4</formula1>
    </dataValidation>
    <dataValidation type="list" allowBlank="1" showInputMessage="1" showErrorMessage="1" error="SOLO PUEDE ESCOJER UNA ALTERNATIVA DE LAS PREESTABLECIDAS" promptTitle="ALTERNATIVA PARA LA ESTRATEGIA" sqref="U7:U8">
      <formula1>$V$5:$V$12</formula1>
    </dataValidation>
    <dataValidation type="list" allowBlank="1" showInputMessage="1" showErrorMessage="1" error="SOLO PUEDE ESCOJER UNA ALTERNATIVA DE LAS PREESTABLECIDAS" promptTitle="ALTERNATIVA PARA LA ESTRATEGIA" sqref="U31:U37 U5 U24:U26 U29 U41:U43 U9:U21">
      <formula1>$V$5:$V$9</formula1>
    </dataValidation>
    <dataValidation type="list" allowBlank="1" showInputMessage="1" showErrorMessage="1" error="SOLO PUEDE ESCOJER UNA ALTERNATIVA DE LAS PREESTABLECIDAS" promptTitle="CLASIFICACION DEL CONTROL" sqref="P31:P37 P5 P24:P26 P29 P41:P43 P7:P21">
      <formula1>$W$5:$W$12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DAF</vt:lpstr>
      <vt:lpstr>Estaciones </vt:lpstr>
      <vt:lpstr>DIDT</vt:lpstr>
      <vt:lpstr>DLAB</vt:lpstr>
      <vt:lpstr>Contraloria 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dc:creator>
  <cp:lastModifiedBy>-INTA-</cp:lastModifiedBy>
  <dcterms:created xsi:type="dcterms:W3CDTF">2023-05-10T14:29:04Z</dcterms:created>
  <dcterms:modified xsi:type="dcterms:W3CDTF">2023-07-28T13:55:14Z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