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A\Downloads\"/>
    </mc:Choice>
  </mc:AlternateContent>
  <xr:revisionPtr revIDLastSave="0" documentId="13_ncr:1_{88171AC9-68EA-4D02-A046-94BF1750A488}" xr6:coauthVersionLast="36" xr6:coauthVersionMax="47" xr10:uidLastSave="{00000000-0000-0000-0000-000000000000}"/>
  <workbookProtection workbookAlgorithmName="SHA-512" workbookHashValue="rpROIUg6ACjaqAIdtMx7ojLL0jbJg2g2owcwIE3+0a/pNl3AD538DedwAZAa1XlVzy/sPT39avAg3+pONIdtdQ==" workbookSaltValue="/HMVX1dhfiG6B/5wm5vnDg==" workbookSpinCount="100000" lockStructure="1"/>
  <bookViews>
    <workbookView xWindow="0" yWindow="0" windowWidth="14380" windowHeight="4070" activeTab="3" xr2:uid="{00000000-000D-0000-FFFF-FFFF00000000}"/>
  </bookViews>
  <sheets>
    <sheet name="CM" sheetId="1" r:id="rId1"/>
    <sheet name="CD" sheetId="2" r:id="rId2"/>
    <sheet name="LA" sheetId="3" r:id="rId3"/>
    <sheet name="Continuos" sheetId="4" r:id="rId4"/>
  </sheets>
  <definedNames>
    <definedName name="_xlnm._FilterDatabase" localSheetId="1" hidden="1">CD!$A$1:$X$292</definedName>
    <definedName name="_xlnm._FilterDatabase" localSheetId="0" hidden="1">CM!$A$1:$U$48</definedName>
    <definedName name="_xlnm._FilterDatabase" localSheetId="3" hidden="1">Continuos!$B$1:$B$247</definedName>
    <definedName name="_xlnm._FilterDatabase" localSheetId="2" hidden="1">LA!$A$1:$V$42</definedName>
  </definedNames>
  <calcPr calcId="191028"/>
</workbook>
</file>

<file path=xl/calcChain.xml><?xml version="1.0" encoding="utf-8"?>
<calcChain xmlns="http://schemas.openxmlformats.org/spreadsheetml/2006/main">
  <c r="J171" i="2" l="1"/>
  <c r="J170" i="2"/>
  <c r="J169" i="2"/>
  <c r="J168" i="2"/>
  <c r="J167" i="2"/>
  <c r="S42" i="3"/>
  <c r="R42" i="3"/>
  <c r="Q42" i="3"/>
  <c r="T42" i="3" s="1"/>
  <c r="I42" i="3"/>
  <c r="G247" i="4"/>
  <c r="R247" i="4"/>
  <c r="Q247" i="4"/>
  <c r="P247" i="4"/>
  <c r="O247" i="4"/>
  <c r="S247" i="4"/>
  <c r="J289" i="2"/>
  <c r="J288" i="2"/>
  <c r="I7" i="3"/>
  <c r="J290" i="2"/>
  <c r="G228" i="4"/>
  <c r="J273" i="2"/>
  <c r="R207" i="4"/>
  <c r="J284" i="2"/>
  <c r="G47" i="1"/>
  <c r="J278" i="2"/>
  <c r="J222" i="2"/>
  <c r="J264" i="2"/>
  <c r="G207" i="4"/>
  <c r="G45" i="1"/>
  <c r="T93" i="2"/>
  <c r="G41" i="1"/>
  <c r="G225" i="4"/>
  <c r="G224" i="4"/>
  <c r="G206" i="4"/>
  <c r="J221" i="2"/>
  <c r="G36" i="1"/>
  <c r="G227" i="4"/>
  <c r="O173" i="2"/>
  <c r="J193" i="2"/>
  <c r="J188" i="2"/>
  <c r="J187" i="2"/>
  <c r="J186" i="2"/>
  <c r="G223" i="4"/>
  <c r="J95" i="2"/>
  <c r="J217" i="2"/>
  <c r="O203" i="2"/>
  <c r="O204" i="2" s="1"/>
  <c r="O205" i="2" s="1"/>
  <c r="O206" i="2" s="1"/>
  <c r="O199" i="2"/>
  <c r="O200" i="2" s="1"/>
  <c r="O201" i="2" s="1"/>
  <c r="O202" i="2" s="1"/>
  <c r="G208" i="4"/>
  <c r="J36" i="2"/>
  <c r="Q245" i="4"/>
  <c r="I11" i="3"/>
  <c r="G245" i="4"/>
  <c r="I9" i="3"/>
  <c r="I6" i="3"/>
  <c r="J158" i="2"/>
  <c r="J155" i="2"/>
  <c r="J154" i="2"/>
  <c r="O126" i="2"/>
  <c r="O127" i="2" s="1"/>
  <c r="O128" i="2" s="1"/>
  <c r="O129" i="2" s="1"/>
  <c r="O130" i="2" s="1"/>
  <c r="O131" i="2" s="1"/>
  <c r="G243" i="4"/>
  <c r="J74" i="2"/>
  <c r="J112" i="2"/>
  <c r="J110" i="2"/>
  <c r="J81" i="2"/>
  <c r="G213" i="4"/>
  <c r="J43" i="2"/>
  <c r="G244" i="4"/>
  <c r="O50" i="2"/>
  <c r="O51" i="2" s="1"/>
  <c r="G242" i="4"/>
  <c r="G241" i="4"/>
  <c r="O240" i="4"/>
  <c r="G240" i="4"/>
  <c r="G226" i="4"/>
  <c r="G172" i="4"/>
  <c r="P42" i="3"/>
  <c r="U292" i="2"/>
  <c r="T292" i="2"/>
  <c r="S292" i="2"/>
  <c r="R292" i="2"/>
  <c r="V292" i="2" s="1"/>
  <c r="O48" i="2"/>
  <c r="O49" i="2" s="1"/>
  <c r="J292" i="2"/>
  <c r="R51" i="1"/>
  <c r="Q51" i="1"/>
  <c r="P51" i="1"/>
  <c r="O51" i="1"/>
  <c r="S51" i="1" s="1"/>
  <c r="G18" i="1"/>
  <c r="G10" i="1"/>
  <c r="G5" i="1"/>
  <c r="G51" i="1" s="1"/>
  <c r="O52" i="2" l="1"/>
  <c r="O53" i="2" s="1"/>
  <c r="O54" i="2" s="1"/>
  <c r="O132" i="2" s="1"/>
</calcChain>
</file>

<file path=xl/sharedStrings.xml><?xml version="1.0" encoding="utf-8"?>
<sst xmlns="http://schemas.openxmlformats.org/spreadsheetml/2006/main" count="7819" uniqueCount="2519">
  <si>
    <t>Unidad</t>
  </si>
  <si>
    <t>Convenio Marco</t>
  </si>
  <si>
    <t>Descripción de Objeto Contractual</t>
  </si>
  <si>
    <t>Sub
Partida</t>
  </si>
  <si>
    <t>Proveedor Adjudicado</t>
  </si>
  <si>
    <t>Orden de Pedido</t>
  </si>
  <si>
    <t>Monto</t>
  </si>
  <si>
    <t>Fecha</t>
  </si>
  <si>
    <t>Fecha 
Límite</t>
  </si>
  <si>
    <t>Número de Factura</t>
  </si>
  <si>
    <t>Recepción
Definitiva</t>
  </si>
  <si>
    <t>Saldo por 
Pagar</t>
  </si>
  <si>
    <t>Analista</t>
  </si>
  <si>
    <t>Estado Final Trámite</t>
  </si>
  <si>
    <t xml:space="preserve">I Trimestre
Ene - Marzo    </t>
  </si>
  <si>
    <t>II Trimestre 
Abr - Jun</t>
  </si>
  <si>
    <t>III Trimestre
Jul - Set</t>
  </si>
  <si>
    <t>IV Trimestre
Oct - Dic</t>
  </si>
  <si>
    <t>Fecha de 
Pago</t>
  </si>
  <si>
    <t>SPMA</t>
  </si>
  <si>
    <t>Observaciones</t>
  </si>
  <si>
    <t>EBT</t>
  </si>
  <si>
    <t>2017LN-000004-0009100001</t>
  </si>
  <si>
    <t>Compra de guillotina</t>
  </si>
  <si>
    <t>Distribuidora Ramírez y Castillo S.A.</t>
  </si>
  <si>
    <t>0822022000500001</t>
  </si>
  <si>
    <t>Rechazada</t>
  </si>
  <si>
    <t>Adriana</t>
  </si>
  <si>
    <t>DAF</t>
  </si>
  <si>
    <t>2019LN-000005-0009100001</t>
  </si>
  <si>
    <t>Compra de alcohol gel</t>
  </si>
  <si>
    <t>Sur Química S.A.</t>
  </si>
  <si>
    <t>0822022000200001</t>
  </si>
  <si>
    <t>00100001010000566324</t>
  </si>
  <si>
    <t>Alberto</t>
  </si>
  <si>
    <t>00100001010000566324
14/3/2022</t>
  </si>
  <si>
    <t>PM-2022-034</t>
  </si>
  <si>
    <t>Compra de bolsas y esponjas</t>
  </si>
  <si>
    <t>Mercadeo de Artículos de Consumo S.A.</t>
  </si>
  <si>
    <t>0822022000500003</t>
  </si>
  <si>
    <t>Karol</t>
  </si>
  <si>
    <t>Compra de jabón líquido</t>
  </si>
  <si>
    <t>Corporación CEK de Costa Rica S.A.</t>
  </si>
  <si>
    <t>0822022000500004</t>
  </si>
  <si>
    <t>00100001010000056729</t>
  </si>
  <si>
    <t>00100001010000056729
7/4/2022</t>
  </si>
  <si>
    <t>PM-2022-038</t>
  </si>
  <si>
    <t>Compra de desinfectante y limpiador</t>
  </si>
  <si>
    <t>0822022000500005</t>
  </si>
  <si>
    <t>00100001010000575544</t>
  </si>
  <si>
    <t>00100001010000575544
7/4/2022</t>
  </si>
  <si>
    <t>Compra de desodorante ambiental</t>
  </si>
  <si>
    <t>Consorcio JITAN-SABO</t>
  </si>
  <si>
    <t>0822022000500006</t>
  </si>
  <si>
    <t>00100010010000004008</t>
  </si>
  <si>
    <t>13/4/2022</t>
  </si>
  <si>
    <t>00100010010000004008
13/4/2022</t>
  </si>
  <si>
    <t>PM-2022-041</t>
  </si>
  <si>
    <t>Compra de detergente líquido</t>
  </si>
  <si>
    <t>Consorcio Florex</t>
  </si>
  <si>
    <t>0822022000500007</t>
  </si>
  <si>
    <t>00100001010000003219</t>
  </si>
  <si>
    <t>00100001010000003219
4/4/2022</t>
  </si>
  <si>
    <t>PM-2022-036</t>
  </si>
  <si>
    <t>Compra de papel higiénico y toallas</t>
  </si>
  <si>
    <t>0822022000500008</t>
  </si>
  <si>
    <t>Compra de toallas mayordomo</t>
  </si>
  <si>
    <t>0822022000500009</t>
  </si>
  <si>
    <t>00100001010000056730</t>
  </si>
  <si>
    <t>00100001010000056730
7/4/2022</t>
  </si>
  <si>
    <t>Compra de suministros de papel</t>
  </si>
  <si>
    <t>0822022000500010</t>
  </si>
  <si>
    <t>Compra de archivador y protector</t>
  </si>
  <si>
    <t>FESA Formas Eficientes S.A.</t>
  </si>
  <si>
    <t>0822022000500011</t>
  </si>
  <si>
    <t>00100001010000011213</t>
  </si>
  <si>
    <t>00100001010000011213
26/4/2022</t>
  </si>
  <si>
    <t>PM-2022-044</t>
  </si>
  <si>
    <t>Compra de cuaderno y rollo de papel</t>
  </si>
  <si>
    <t>Jimenez y Tanzi S.A.</t>
  </si>
  <si>
    <t>0822022000500012</t>
  </si>
  <si>
    <t>00100013010000001287</t>
  </si>
  <si>
    <t>00100013010000001287
28/4/2022</t>
  </si>
  <si>
    <t>PM-2022-046</t>
  </si>
  <si>
    <t>Compra de papel adhesivo</t>
  </si>
  <si>
    <t xml:space="preserve">Servicios Técnicos Especializados S T E S.A. </t>
  </si>
  <si>
    <t>0822022000500016</t>
  </si>
  <si>
    <t>Anulada</t>
  </si>
  <si>
    <t>2017LN-000005-0009100001</t>
  </si>
  <si>
    <t>Compra de útiles de oficina</t>
  </si>
  <si>
    <t>0822022000500013</t>
  </si>
  <si>
    <t>00100011010000006211</t>
  </si>
  <si>
    <t>00100011010000006211
22/4/2022</t>
  </si>
  <si>
    <t>0822022000500014</t>
  </si>
  <si>
    <t>22/4/2022</t>
  </si>
  <si>
    <t xml:space="preserve">00100001010000011180 </t>
  </si>
  <si>
    <t>00100001010000011180
21/4/2022</t>
  </si>
  <si>
    <t>0822022000500015</t>
  </si>
  <si>
    <t xml:space="preserve">00100012010000014376
00100010010000004154 </t>
  </si>
  <si>
    <t>00100012010000014376
00100010010000004154 
27/5/2022</t>
  </si>
  <si>
    <t>PM-2022-057</t>
  </si>
  <si>
    <t>Se aplica clausula penal por ¢32.044,32</t>
  </si>
  <si>
    <t>0822022000500017</t>
  </si>
  <si>
    <t>00100002010000002410</t>
  </si>
  <si>
    <t>00100002010000002410
4/5/2022</t>
  </si>
  <si>
    <t>PM-2022-048</t>
  </si>
  <si>
    <t xml:space="preserve">Compra de bolsas plasticas </t>
  </si>
  <si>
    <t>0822022000500018</t>
  </si>
  <si>
    <t>00100001010000634697</t>
  </si>
  <si>
    <t>00100001010000634697
11/5/2022</t>
  </si>
  <si>
    <t>PM-2022-051</t>
  </si>
  <si>
    <t>0822022000500019</t>
  </si>
  <si>
    <t>00100001010000638287</t>
  </si>
  <si>
    <t>00100001010000638287
18/5/2022</t>
  </si>
  <si>
    <t>0822022000200005</t>
  </si>
  <si>
    <t>00100001010000011555</t>
  </si>
  <si>
    <t>00100001010000011555
23/5/2022</t>
  </si>
  <si>
    <t>₡5.408,74</t>
  </si>
  <si>
    <t>PM-2022-053</t>
  </si>
  <si>
    <t>0822022000200004</t>
  </si>
  <si>
    <t>00100001010000044680</t>
  </si>
  <si>
    <t>00100001010000044680
27/5/2022</t>
  </si>
  <si>
    <t>₡38.563,69</t>
  </si>
  <si>
    <t>LAB</t>
  </si>
  <si>
    <t>2020LN-000002-0009100001</t>
  </si>
  <si>
    <t>Habilitación de circuito eléctrico de iluminación ECD</t>
  </si>
  <si>
    <t>Servicios de Mantenimiento Cubero S.A.</t>
  </si>
  <si>
    <t>0822022000200007</t>
  </si>
  <si>
    <t>00100001010000000651</t>
  </si>
  <si>
    <t>00100001010000000651
15/6/2022</t>
  </si>
  <si>
    <t>PM-2022-062</t>
  </si>
  <si>
    <t>EJN</t>
  </si>
  <si>
    <t>Compra de baterías AA y AAA</t>
  </si>
  <si>
    <t>0822022000500020</t>
  </si>
  <si>
    <t>Jessica</t>
  </si>
  <si>
    <t>0822022000200011</t>
  </si>
  <si>
    <t>00100009010000003314</t>
  </si>
  <si>
    <t>00100009010000003314
11/10/2022</t>
  </si>
  <si>
    <t>PM-2022-102</t>
  </si>
  <si>
    <t>Prórroga en el plazo de entrega. Clausula penal por ¢17.608,92</t>
  </si>
  <si>
    <t>Compra de baterías D, AA y AAA</t>
  </si>
  <si>
    <t>0822022000200012</t>
  </si>
  <si>
    <t>00100009010000003313</t>
  </si>
  <si>
    <t>00100009010000003313
11/10/2022</t>
  </si>
  <si>
    <t>Prórroga en el plazo de entrega. Clausula penal por ¢65.981,57</t>
  </si>
  <si>
    <t>II-F</t>
  </si>
  <si>
    <t>Compra de memorias y marcadores</t>
  </si>
  <si>
    <t>0822022000200013</t>
  </si>
  <si>
    <t>0822022000200014</t>
  </si>
  <si>
    <t>Compra de marcadores</t>
  </si>
  <si>
    <t>0822022000200015</t>
  </si>
  <si>
    <t>Compra de cajas troqueladas</t>
  </si>
  <si>
    <t>0822022000500021</t>
  </si>
  <si>
    <t>00100009010000003486</t>
  </si>
  <si>
    <t>00100009010000003486
11/11/2022</t>
  </si>
  <si>
    <t>PM-2022-113</t>
  </si>
  <si>
    <t>Prórroga en el plazo de entrega.</t>
  </si>
  <si>
    <t>2019LN-000006-0009100001</t>
  </si>
  <si>
    <t>Compra de pinturas</t>
  </si>
  <si>
    <t>Tecnosagot S.A.</t>
  </si>
  <si>
    <t>0822022000500022</t>
  </si>
  <si>
    <t>00100001010000024156</t>
  </si>
  <si>
    <t>00100001010000024156
5/10/2022</t>
  </si>
  <si>
    <t>PM-2022-099</t>
  </si>
  <si>
    <t>Compra de suministros de oficina</t>
  </si>
  <si>
    <t>0822022000200017</t>
  </si>
  <si>
    <t>00100001010000012947</t>
  </si>
  <si>
    <t>00100001010000012947
28/10/2022</t>
  </si>
  <si>
    <t>PM-2022-107</t>
  </si>
  <si>
    <t>Compra de papel higiénico</t>
  </si>
  <si>
    <t>0822022000200018</t>
  </si>
  <si>
    <t>00100001010000732157</t>
  </si>
  <si>
    <t>00100001010000732157
27/10/2022</t>
  </si>
  <si>
    <t>Compra de toallas húmedas</t>
  </si>
  <si>
    <t>0822022000200019</t>
  </si>
  <si>
    <t>00100009010000003414</t>
  </si>
  <si>
    <t>00100009010000003414
20/10/2022</t>
  </si>
  <si>
    <t>PM-2022-104</t>
  </si>
  <si>
    <t>Compra de desinfectante</t>
  </si>
  <si>
    <t>0822022000200020</t>
  </si>
  <si>
    <t>00100001010000632546</t>
  </si>
  <si>
    <t>00100001010000632546
21/10/2022</t>
  </si>
  <si>
    <t>Compra de toallas</t>
  </si>
  <si>
    <t>0822022000200021</t>
  </si>
  <si>
    <t>00100001010000064136</t>
  </si>
  <si>
    <t>00100001010000064136
19/10/2022</t>
  </si>
  <si>
    <t>Compra de mouse pad</t>
  </si>
  <si>
    <t>0822022000500023</t>
  </si>
  <si>
    <t>00100009010000003375</t>
  </si>
  <si>
    <t>00100009010000003375
20/10/2022</t>
  </si>
  <si>
    <t>ELD</t>
  </si>
  <si>
    <t>Compra de papel higiénico, toalla y bolsas</t>
  </si>
  <si>
    <t>0822022000500024</t>
  </si>
  <si>
    <t>00100001010000732322</t>
  </si>
  <si>
    <t>00100001010000732322
28/10/2022</t>
  </si>
  <si>
    <t>Compra toallas y jabón</t>
  </si>
  <si>
    <t>0822022000500025</t>
  </si>
  <si>
    <t>00100001010000064706</t>
  </si>
  <si>
    <t>00100001010000064706
3/11/2022</t>
  </si>
  <si>
    <t>PM-2022-110</t>
  </si>
  <si>
    <t>Compra toallas mayordomo</t>
  </si>
  <si>
    <t xml:space="preserve">	0822022000500027</t>
  </si>
  <si>
    <t>00100001010000064338</t>
  </si>
  <si>
    <t>00100001010000064338
24/10/2022</t>
  </si>
  <si>
    <t>Mantenimiento de Edificio los Anonos</t>
  </si>
  <si>
    <t>0822022000200022</t>
  </si>
  <si>
    <t>00100001010000000826</t>
  </si>
  <si>
    <t>00100001010000000826
9/12/2022</t>
  </si>
  <si>
    <t>PM-2023-001</t>
  </si>
  <si>
    <t>Compra agendas</t>
  </si>
  <si>
    <t>0822022000500028</t>
  </si>
  <si>
    <t>00100011010000015357</t>
  </si>
  <si>
    <t>00100011010000015357
18/11/2022</t>
  </si>
  <si>
    <t>PM-2022-115</t>
  </si>
  <si>
    <t>0822022000500030</t>
  </si>
  <si>
    <t xml:space="preserve">	29/11/2022</t>
  </si>
  <si>
    <t>00100013010000001319</t>
  </si>
  <si>
    <t>00100013010000001319
16/11/2022</t>
  </si>
  <si>
    <t>2018LN-000006-0009100001</t>
  </si>
  <si>
    <t>Compra de llantas</t>
  </si>
  <si>
    <t>Corporación Grupo Q Costa Rica S.A.</t>
  </si>
  <si>
    <t>0822022000500029</t>
  </si>
  <si>
    <t>07413008010000032677</t>
  </si>
  <si>
    <t>07413008010000032677
30/11/2022</t>
  </si>
  <si>
    <t>Compra de rollos de toalla desechable y papel higienico</t>
  </si>
  <si>
    <t>Mercadeo de Artículosde Consumo S.A.</t>
  </si>
  <si>
    <t>0822022000500031</t>
  </si>
  <si>
    <t xml:space="preserve">	06/12/2022</t>
  </si>
  <si>
    <t>00100001010000747322</t>
  </si>
  <si>
    <t>00100001010000747322
21/11/2022</t>
  </si>
  <si>
    <t>0822022000500032</t>
  </si>
  <si>
    <t>00100001010000065517</t>
  </si>
  <si>
    <t>00100001010000065517
23/11/2022</t>
  </si>
  <si>
    <t>INTA</t>
  </si>
  <si>
    <t>Resolución N° DGABCA-NC-0086-2022</t>
  </si>
  <si>
    <t>N/A</t>
  </si>
  <si>
    <t>00100001010000024872</t>
  </si>
  <si>
    <t>00100001010000024872
9/11/2022</t>
  </si>
  <si>
    <t>Reajuste de precios</t>
  </si>
  <si>
    <t>0822022000200025</t>
  </si>
  <si>
    <t>00100001010000025513</t>
  </si>
  <si>
    <t xml:space="preserve"> 00100001010000025513
16/12/2022</t>
  </si>
  <si>
    <t>PM-2023-004</t>
  </si>
  <si>
    <t>0822022000200026</t>
  </si>
  <si>
    <t>00100001010000025604</t>
  </si>
  <si>
    <t xml:space="preserve"> 00100001010000025604
21/12/2022</t>
  </si>
  <si>
    <t>PM-2023-007</t>
  </si>
  <si>
    <t>TOTALES</t>
  </si>
  <si>
    <t>Número de Solicitud</t>
  </si>
  <si>
    <t>Fecha de
Solicitud</t>
  </si>
  <si>
    <t>Contratación</t>
  </si>
  <si>
    <t>Tipo de Contratación</t>
  </si>
  <si>
    <t>Proveedor
Adjudicado</t>
  </si>
  <si>
    <t>Número de Contrato
o Pedido</t>
  </si>
  <si>
    <t>Fecha
Notificación</t>
  </si>
  <si>
    <t>Fecha
Límite</t>
  </si>
  <si>
    <t>Saldo por
Pagar</t>
  </si>
  <si>
    <t>Estado Final del Trámite</t>
  </si>
  <si>
    <t>I Trimestre
Ene - Mar</t>
  </si>
  <si>
    <t>II Trimestre
Abr - Jun</t>
  </si>
  <si>
    <t>0062022000200001</t>
  </si>
  <si>
    <t>2022CD-000001-0010500001</t>
  </si>
  <si>
    <t>Según demanda</t>
  </si>
  <si>
    <t>Servicio de Publicación de Documentos Oficiales del INTA, en el Diario la Gaceta</t>
  </si>
  <si>
    <t>Sin efecto</t>
  </si>
  <si>
    <t>Tramite declarado sin efecto por cambio en la excepción de la solicitud inicial</t>
  </si>
  <si>
    <t>0062022000200002</t>
  </si>
  <si>
    <t>2022CD-000002-0010500001</t>
  </si>
  <si>
    <t>Según demanda Artículo 2 inc. c) LCA y artículo 138 RLCA.</t>
  </si>
  <si>
    <t>Servicio de publicaciones en los Diarios Oficiales</t>
  </si>
  <si>
    <t>Junta Administrativa de la Imprenta Nacional</t>
  </si>
  <si>
    <t>0822022000200002</t>
  </si>
  <si>
    <t>00100001010000166483</t>
  </si>
  <si>
    <t>00100001010000166483
22/3/2022</t>
  </si>
  <si>
    <t>Factura publicada en el expediente.</t>
  </si>
  <si>
    <t>0822022000500002</t>
  </si>
  <si>
    <t>00100001010000168882</t>
  </si>
  <si>
    <t xml:space="preserve"> 00100001010000168882 
5/4/2022</t>
  </si>
  <si>
    <t>0822022000200006</t>
  </si>
  <si>
    <t>00100001010000184090</t>
  </si>
  <si>
    <t>00100001010000184090
15/6/2022</t>
  </si>
  <si>
    <t>0062022000700001</t>
  </si>
  <si>
    <t xml:space="preserve"> 28/2/2022</t>
  </si>
  <si>
    <t>T</t>
  </si>
  <si>
    <t>2022CD-000003-0010500001</t>
  </si>
  <si>
    <t>Contratación de servicios de alimentación y servicio de catering service</t>
  </si>
  <si>
    <t>Irca Fabricia Quirós Rojas</t>
  </si>
  <si>
    <t>0822022000700010</t>
  </si>
  <si>
    <t>00100001010000000350</t>
  </si>
  <si>
    <t>00100001010000000350
21/9/2022</t>
  </si>
  <si>
    <t>PM-2022-095</t>
  </si>
  <si>
    <t>Alberto Enrique Valverde Valverde</t>
  </si>
  <si>
    <t>0822022000700004</t>
  </si>
  <si>
    <t>00100001010000000333</t>
  </si>
  <si>
    <t>00100001010000000333
4/7/2022</t>
  </si>
  <si>
    <t>PM-2022-066</t>
  </si>
  <si>
    <t>0822022000700009</t>
  </si>
  <si>
    <t>00100001010000000361</t>
  </si>
  <si>
    <t>00100001010000000361
6/10/2022</t>
  </si>
  <si>
    <t>0822022000700011</t>
  </si>
  <si>
    <t>00100001010000000342</t>
  </si>
  <si>
    <t>00100001010000000342
11/8/2022</t>
  </si>
  <si>
    <t>PM-2022-081</t>
  </si>
  <si>
    <t>0822022000700014</t>
  </si>
  <si>
    <t>00100001010000000356</t>
  </si>
  <si>
    <t>00100001010000000356
28/9/2022</t>
  </si>
  <si>
    <t>PM-2022-097</t>
  </si>
  <si>
    <t>0822022000700016</t>
  </si>
  <si>
    <t>00100001010000000364</t>
  </si>
  <si>
    <t>00100001010000000364
14/10/2022</t>
  </si>
  <si>
    <t>0822022000700019</t>
  </si>
  <si>
    <t>00100001010000000360</t>
  </si>
  <si>
    <t>00100001010000000360
06/10/2022</t>
  </si>
  <si>
    <t>0822022000700021</t>
  </si>
  <si>
    <t>00100001010000000393</t>
  </si>
  <si>
    <t>00100001010000000393
17/11/2022</t>
  </si>
  <si>
    <t>0822022000700022</t>
  </si>
  <si>
    <t>00100001010000000392</t>
  </si>
  <si>
    <t>00100001010000000392
25/11/2022</t>
  </si>
  <si>
    <t>0822022000700023</t>
  </si>
  <si>
    <t>00100001010000000391</t>
  </si>
  <si>
    <t>00100001010000000391
30/11/2022</t>
  </si>
  <si>
    <t>0822022000700024</t>
  </si>
  <si>
    <t>00100001010000000390</t>
  </si>
  <si>
    <t>00100001010000000390
29/11/2022</t>
  </si>
  <si>
    <t>0822022000700025</t>
  </si>
  <si>
    <t>00100001010000000386</t>
  </si>
  <si>
    <t>00100001010000000386
24/11/2022</t>
  </si>
  <si>
    <t>0062022001800007
0062022001800008
0062022001900002</t>
  </si>
  <si>
    <t>2022CD-000004-0010500001</t>
  </si>
  <si>
    <t>Cantidad definida</t>
  </si>
  <si>
    <t>Compra de materiales y productos de plástico</t>
  </si>
  <si>
    <t>Importaciones el Amigo Ferretero, IMPAFE S.A.</t>
  </si>
  <si>
    <t>0432022000500009-00</t>
  </si>
  <si>
    <t>00200001010000098691</t>
  </si>
  <si>
    <t>00200001010000098691
27/5/2022</t>
  </si>
  <si>
    <t>II-H</t>
  </si>
  <si>
    <t>G y R Grupo Asesor S.A.</t>
  </si>
  <si>
    <t>0432022000500008-00</t>
  </si>
  <si>
    <t>1447</t>
  </si>
  <si>
    <t>1447
22/4/2022</t>
  </si>
  <si>
    <t>3/3/2022
9/3/2022</t>
  </si>
  <si>
    <t>ELD
II-H
II-F</t>
  </si>
  <si>
    <t>Riegos Hidro Drip S.A.</t>
  </si>
  <si>
    <t>0432022000500012-00</t>
  </si>
  <si>
    <t>00100009010000002920</t>
  </si>
  <si>
    <t xml:space="preserve"> 00100009010000002920
 27/4/2022</t>
  </si>
  <si>
    <t>EJN
ELD
II-H</t>
  </si>
  <si>
    <t xml:space="preserve">RQL Ingeniería S.A. </t>
  </si>
  <si>
    <t>0432022000500013-00</t>
  </si>
  <si>
    <t>00100001010000007008</t>
  </si>
  <si>
    <t xml:space="preserve"> 00100001010000007008
22/4/2022</t>
  </si>
  <si>
    <t>II-H
II-F</t>
  </si>
  <si>
    <t>Covertech Corporation S.A.</t>
  </si>
  <si>
    <t>0432022000500016-00</t>
  </si>
  <si>
    <t>00100001010000009259</t>
  </si>
  <si>
    <t xml:space="preserve"> 00100001010000009259 
25/4/2022</t>
  </si>
  <si>
    <t>0062022001800006
0062022001800010
0062022001800014</t>
  </si>
  <si>
    <t>2022CD-000005-0010500001</t>
  </si>
  <si>
    <t>Compra de Productos veterinarios</t>
  </si>
  <si>
    <t>Grupo Veterinario la Troja de San Ramón S.A.</t>
  </si>
  <si>
    <t>0822022001800011</t>
  </si>
  <si>
    <t>00100001010000136728</t>
  </si>
  <si>
    <t>00100001010000136728
2/6/2022</t>
  </si>
  <si>
    <t>0822022001800012</t>
  </si>
  <si>
    <t>00100001010000137986</t>
  </si>
  <si>
    <t>00100001010000137986
16/6/2022</t>
  </si>
  <si>
    <t>0822022001800045</t>
  </si>
  <si>
    <t>00100001010000144141</t>
  </si>
  <si>
    <t xml:space="preserve"> 00100001010000144141
8/9/2022</t>
  </si>
  <si>
    <t>PM-2022-090</t>
  </si>
  <si>
    <t>II-P</t>
  </si>
  <si>
    <t>0822022001800052</t>
  </si>
  <si>
    <t>00100001010000145878</t>
  </si>
  <si>
    <t>00100001010000145878
28/9/2022</t>
  </si>
  <si>
    <t>0822022001800058</t>
  </si>
  <si>
    <t>00100001010000147087</t>
  </si>
  <si>
    <t>00100001010000147087
20/10/2022</t>
  </si>
  <si>
    <t>0822022001800061</t>
  </si>
  <si>
    <t>00100001010000147056</t>
  </si>
  <si>
    <t>00100001010000147056
20/10/2022</t>
  </si>
  <si>
    <t>0822022001800064</t>
  </si>
  <si>
    <t>00100001010000148689</t>
  </si>
  <si>
    <t>00100001010000148689
18/11/2022</t>
  </si>
  <si>
    <t>El Colono Agropecuario S.A.</t>
  </si>
  <si>
    <t>0822022001800010</t>
  </si>
  <si>
    <t>01900002010000021653</t>
  </si>
  <si>
    <t xml:space="preserve"> 01900002010000021653
27/5/2022</t>
  </si>
  <si>
    <t>0822022001800046</t>
  </si>
  <si>
    <t>05000002010000013482</t>
  </si>
  <si>
    <t>05000002010000013482
31/8/2022</t>
  </si>
  <si>
    <t>PM-2022-087</t>
  </si>
  <si>
    <t>Corporación AgropecuariaCORPECO S.A.</t>
  </si>
  <si>
    <t>0822022001800009</t>
  </si>
  <si>
    <t>00400001010000128090</t>
  </si>
  <si>
    <t xml:space="preserve"> 00400001010000128090
27/5/2022</t>
  </si>
  <si>
    <t>0822022001800047</t>
  </si>
  <si>
    <t>00400001010000140372</t>
  </si>
  <si>
    <t xml:space="preserve"> 00400001010000140372
26/8/2022</t>
  </si>
  <si>
    <t>0822022001800059</t>
  </si>
  <si>
    <t>00400001010000146897</t>
  </si>
  <si>
    <t xml:space="preserve"> 00400001010000146897
14/10/2022</t>
  </si>
  <si>
    <t>0822022001800060</t>
  </si>
  <si>
    <t xml:space="preserve">00400001010000147654 </t>
  </si>
  <si>
    <t>00400001010000147654 20/10/2022</t>
  </si>
  <si>
    <t>0062022001800005
0062022001800004
0062022001900001
0062022000600006</t>
  </si>
  <si>
    <t>ELD
EJN</t>
  </si>
  <si>
    <t>2022CD-000006-0010500001</t>
  </si>
  <si>
    <t>Compra de materiales y productos metálicos</t>
  </si>
  <si>
    <t>Centro de Soldadura de Costa Rica S.A.</t>
  </si>
  <si>
    <t>0432022000500003-00</t>
  </si>
  <si>
    <t>00100001010000051208
00100001010000051210</t>
  </si>
  <si>
    <t>00100001010000051208
00100001010000051210
5/5/2022</t>
  </si>
  <si>
    <t>Energía y Comunicaciones ENERCOM S.A.</t>
  </si>
  <si>
    <t>0432022000500004-00</t>
  </si>
  <si>
    <t>00100001010000028500
00100001010000028501</t>
  </si>
  <si>
    <t>00100001010000028500
00100001010000028501
25/4/2022</t>
  </si>
  <si>
    <t>Multi Inversiones CCC S.A.</t>
  </si>
  <si>
    <t>0432022000500005-00</t>
  </si>
  <si>
    <t>00100001010000000359</t>
  </si>
  <si>
    <t xml:space="preserve"> 00100001010000000359
21/4/2022</t>
  </si>
  <si>
    <t>Materiales y Ferretería la Suiza S.A.</t>
  </si>
  <si>
    <t>0432022000500006-00</t>
  </si>
  <si>
    <t>00100001010000029416</t>
  </si>
  <si>
    <t xml:space="preserve"> 00100001010000029416
28/4/2022</t>
  </si>
  <si>
    <t>0432022000500006-01</t>
  </si>
  <si>
    <t>00100001010000031254</t>
  </si>
  <si>
    <t xml:space="preserve"> 00100001010000031254
22/8/2022</t>
  </si>
  <si>
    <t>PM-2022-083</t>
  </si>
  <si>
    <t>0432022000500007-00</t>
  </si>
  <si>
    <t>00200001010000094764</t>
  </si>
  <si>
    <t xml:space="preserve"> 00200001010000094764
25/4/2022</t>
  </si>
  <si>
    <t>Michael Venegas Vega</t>
  </si>
  <si>
    <t>0432022000500010-00</t>
  </si>
  <si>
    <t>00100001010000000852
00100001010000000853</t>
  </si>
  <si>
    <t>00100001010000000852
00100001010000000853
26/4/2022</t>
  </si>
  <si>
    <t>ELD
EBT</t>
  </si>
  <si>
    <t>Proveduría Global Gaba S.A.</t>
  </si>
  <si>
    <t>0432022000500018-00</t>
  </si>
  <si>
    <t>00200001010000001751
00200001010000001750</t>
  </si>
  <si>
    <t xml:space="preserve"> 00200001010000001751
00200001010000001750
31/5/2022</t>
  </si>
  <si>
    <t>0062022000600002
0062022000600004
0062022000200003</t>
  </si>
  <si>
    <t>2022CD-000007-0010500001</t>
  </si>
  <si>
    <t>Compra de alcohol líquido</t>
  </si>
  <si>
    <t>Farmacia Bazzano S.A.</t>
  </si>
  <si>
    <t>0432022000500020-00</t>
  </si>
  <si>
    <t xml:space="preserve">00100001010000034478 </t>
  </si>
  <si>
    <t xml:space="preserve"> 00100001010000034478
22/4/2022</t>
  </si>
  <si>
    <t>0432022000500020-01</t>
  </si>
  <si>
    <t>00100001010000037775</t>
  </si>
  <si>
    <t>00100001010000037775
25/10/2022</t>
  </si>
  <si>
    <t>Compra de suero oral con electrolitos</t>
  </si>
  <si>
    <t>Erika Isela Rodríguez Vega</t>
  </si>
  <si>
    <t>0432022000500019-00</t>
  </si>
  <si>
    <t>00100001010000000785</t>
  </si>
  <si>
    <t xml:space="preserve"> 00100001010000000785
21/4/2022</t>
  </si>
  <si>
    <t>Compra de bloqueador solar</t>
  </si>
  <si>
    <t>Distribuidora Alternativa S.A.</t>
  </si>
  <si>
    <t>0432022000500024-00</t>
  </si>
  <si>
    <t>00100001010000128743</t>
  </si>
  <si>
    <t xml:space="preserve"> 00100001010000128743
28/4/2022</t>
  </si>
  <si>
    <t>0062022001800013
0062022001800015</t>
  </si>
  <si>
    <t>2022CD-000008-0010500001</t>
  </si>
  <si>
    <t>Entregas parciales</t>
  </si>
  <si>
    <t>Compra de nitrogeno líquido</t>
  </si>
  <si>
    <t>20199</t>
  </si>
  <si>
    <t>Infra G I de Costa Rica S.A.</t>
  </si>
  <si>
    <t>0432022000500011-00</t>
  </si>
  <si>
    <t>00100001010000033443</t>
  </si>
  <si>
    <t xml:space="preserve"> 00100001010000033443
5/5/2022</t>
  </si>
  <si>
    <t>2nda entrega</t>
  </si>
  <si>
    <t xml:space="preserve">00100001010000037212 </t>
  </si>
  <si>
    <t xml:space="preserve"> 00100001010000037212 
8/10/2022</t>
  </si>
  <si>
    <t>00100001010000033398</t>
  </si>
  <si>
    <t xml:space="preserve"> 00100001010000033398
17/5/2022</t>
  </si>
  <si>
    <t>00100001010000036393</t>
  </si>
  <si>
    <t>00100001010000036393
12/9/2022</t>
  </si>
  <si>
    <t>3ra entrega</t>
  </si>
  <si>
    <t>00100001010000037503</t>
  </si>
  <si>
    <t>00100001010000037503
19/10/2022</t>
  </si>
  <si>
    <t>4ta entrega</t>
  </si>
  <si>
    <t>00100001010000038710</t>
  </si>
  <si>
    <t xml:space="preserve"> 00100001010000038710
1/12/2022</t>
  </si>
  <si>
    <t>5ta entrega</t>
  </si>
  <si>
    <t>00100001010000038988</t>
  </si>
  <si>
    <t xml:space="preserve"> 00100001010000038988
1/12/2022</t>
  </si>
  <si>
    <t>PM-2023-010</t>
  </si>
  <si>
    <t>0062022000600005</t>
  </si>
  <si>
    <t>2022CD-000009-0010500001</t>
  </si>
  <si>
    <t>Compra de indumentaria para trabajo de campo</t>
  </si>
  <si>
    <t>Jorge Antonio Rodríguez Hernández</t>
  </si>
  <si>
    <t>0432022000500021-00</t>
  </si>
  <si>
    <t>00100001010000000148</t>
  </si>
  <si>
    <t xml:space="preserve"> 00100001010000000148
23/5/2022</t>
  </si>
  <si>
    <t>Inversiones Zuca S.A.</t>
  </si>
  <si>
    <t>0432022000500023-00</t>
  </si>
  <si>
    <t>00100001010000021258</t>
  </si>
  <si>
    <t xml:space="preserve"> 00100001010000021258
28/4/2022</t>
  </si>
  <si>
    <t>0062022000600003</t>
  </si>
  <si>
    <t>2022CD-000010-0010500001</t>
  </si>
  <si>
    <t>Compra de eslingas (lingas de sujeción)</t>
  </si>
  <si>
    <t>Corporación Comercial e Industrial el Lagar CR S.A.</t>
  </si>
  <si>
    <t>0432022000500022-00</t>
  </si>
  <si>
    <t>00100063010000008384</t>
  </si>
  <si>
    <t xml:space="preserve"> 00100063010000008384
3/5/2022</t>
  </si>
  <si>
    <t>0062022000500001</t>
  </si>
  <si>
    <t>2022CD-000011-0010500001</t>
  </si>
  <si>
    <t>Artículo 2 inc. d) LCA y artículo 139 inciso e</t>
  </si>
  <si>
    <t>Contratación de los servicios de capacitación en el curso la Nueva Ley General de Contratación Publica</t>
  </si>
  <si>
    <t>Corporación ARISOL Consultores S.A.</t>
  </si>
  <si>
    <t>0432022001600002-00</t>
  </si>
  <si>
    <t>00100001010000000138</t>
  </si>
  <si>
    <t xml:space="preserve"> 00100001010000000138
19/5/2022</t>
  </si>
  <si>
    <t>0062022001800009</t>
  </si>
  <si>
    <t>2022CD-000012-0010500001</t>
  </si>
  <si>
    <t>Servicio de reparación de motosierras</t>
  </si>
  <si>
    <t>3-101-616131 S.A.</t>
  </si>
  <si>
    <t>0822022001800006</t>
  </si>
  <si>
    <t>00100001010000041283</t>
  </si>
  <si>
    <t xml:space="preserve"> 00100001010000041283
5/5/2022</t>
  </si>
  <si>
    <t>0822022001800014</t>
  </si>
  <si>
    <t>00100001010000041761</t>
  </si>
  <si>
    <t>00100001010000041761
30/5/2022</t>
  </si>
  <si>
    <t>0822022001800017</t>
  </si>
  <si>
    <t>00100001010000042022</t>
  </si>
  <si>
    <t>00100001010000042022
15/6/2022</t>
  </si>
  <si>
    <t>0822022001800023</t>
  </si>
  <si>
    <t>00100001010000042334</t>
  </si>
  <si>
    <t>00100001010000042334
4/7/2022</t>
  </si>
  <si>
    <t>0822022001800024</t>
  </si>
  <si>
    <t>00100001010000042333</t>
  </si>
  <si>
    <t>00100001010000042333
4/7/2022</t>
  </si>
  <si>
    <t>0822022001800031</t>
  </si>
  <si>
    <t>00100001010000042931</t>
  </si>
  <si>
    <t>00100001010000042931
2/7/2022</t>
  </si>
  <si>
    <t>PM-2022-073</t>
  </si>
  <si>
    <t>0822022001800038</t>
  </si>
  <si>
    <t>00100001010000042844</t>
  </si>
  <si>
    <t>00100001010000042844
29/7/2022</t>
  </si>
  <si>
    <t>PM-2022-076</t>
  </si>
  <si>
    <t>0822022001800050</t>
  </si>
  <si>
    <t>00100001010000043442</t>
  </si>
  <si>
    <t>00100001010000043442
30/8/2022</t>
  </si>
  <si>
    <t>0822022001800055</t>
  </si>
  <si>
    <t>00100001010000044132</t>
  </si>
  <si>
    <t>00100001010000044132
6/10/2022</t>
  </si>
  <si>
    <t>0822022001800056</t>
  </si>
  <si>
    <t>00100001010000044195</t>
  </si>
  <si>
    <t>00100001010000044195
6/10/2022</t>
  </si>
  <si>
    <t>0062022000200005</t>
  </si>
  <si>
    <t>2022CD-000013-0010500001</t>
  </si>
  <si>
    <t>Decreto Ejecutivo N° 42227-MP-S</t>
  </si>
  <si>
    <t>Suministros para la prevención del COVID</t>
  </si>
  <si>
    <t>29902
29905</t>
  </si>
  <si>
    <t>Comercializadora Gori Albisa S.A.</t>
  </si>
  <si>
    <t>0432022000500026-00</t>
  </si>
  <si>
    <t>00100001010000029739</t>
  </si>
  <si>
    <t xml:space="preserve"> 00100001010000029739
17/5/2022</t>
  </si>
  <si>
    <t>0062022000200004</t>
  </si>
  <si>
    <t>2022CD-000014-0010500001</t>
  </si>
  <si>
    <t>Compra de útiles y materiales de papel y cartón</t>
  </si>
  <si>
    <t>Representaciones Sumi Comp Equipos S.A.</t>
  </si>
  <si>
    <t>0432022000500025-00</t>
  </si>
  <si>
    <t>00100002010000041881</t>
  </si>
  <si>
    <t xml:space="preserve"> 00100002010000041881
13/5/2022</t>
  </si>
  <si>
    <t>Corporación REPREINSA S.A.</t>
  </si>
  <si>
    <t>0432022000500027-00</t>
  </si>
  <si>
    <t xml:space="preserve"> 00100001010000000093</t>
  </si>
  <si>
    <t xml:space="preserve"> 00100001010000000093
10/6/2022</t>
  </si>
  <si>
    <t>PM-2022-060</t>
  </si>
  <si>
    <t>0062022000600001
0062022001800016
0062022001800018
0062022001900003
0062022001800020</t>
  </si>
  <si>
    <t>2022CD-000015-0010500001</t>
  </si>
  <si>
    <t>Compra de herramientas e instrumentos</t>
  </si>
  <si>
    <t>Grupo Mora S.A.</t>
  </si>
  <si>
    <t>0432022000500032-00</t>
  </si>
  <si>
    <t>00100001040000007030</t>
  </si>
  <si>
    <t>00100001040000007030
8/6/2022</t>
  </si>
  <si>
    <t>0432022000500032-01</t>
  </si>
  <si>
    <t>00100001010000007512</t>
  </si>
  <si>
    <t>00100001010000007512
X/8/2022</t>
  </si>
  <si>
    <t>PM-2022-078</t>
  </si>
  <si>
    <t>ELM</t>
  </si>
  <si>
    <t>Bioanálisis de Centroamérica BDC S.A.</t>
  </si>
  <si>
    <t>0432022000500033-00</t>
  </si>
  <si>
    <t>00100001010000002208</t>
  </si>
  <si>
    <t>00100001010000002208
1/6/2022</t>
  </si>
  <si>
    <t>Würth Costa Rica S.A.</t>
  </si>
  <si>
    <t>0432022000500034-00</t>
  </si>
  <si>
    <t>00100001010000084272</t>
  </si>
  <si>
    <t xml:space="preserve"> 00100001010000084272
31/5/2022</t>
  </si>
  <si>
    <t>Corporación QUIMISOL S.A.</t>
  </si>
  <si>
    <t>0432022000500035-00</t>
  </si>
  <si>
    <t>Incumplimiento</t>
  </si>
  <si>
    <t>0432022000500036-00</t>
  </si>
  <si>
    <t>05600007010000026221</t>
  </si>
  <si>
    <t xml:space="preserve"> 05600007010000026221
1/6/2022</t>
  </si>
  <si>
    <t>II-F
ELM
EJN
ELD
EBT</t>
  </si>
  <si>
    <t>0432022000500037-00</t>
  </si>
  <si>
    <t>01900002010000021752
04200002010000014941
05000002010000012878
01900002010000021805
03400002010000018437</t>
  </si>
  <si>
    <t>01900002010000021752
04200002010000014941
05000002010000012878
01900002010000021805
03400002010000018437
23/6/2022</t>
  </si>
  <si>
    <t>0432022000500037-01</t>
  </si>
  <si>
    <t>01900002010000022618
01900002010000022633</t>
  </si>
  <si>
    <t>01900002010000022618
01900002010000022633
10/8/2022</t>
  </si>
  <si>
    <t>Inversiones la Rueca S.A.</t>
  </si>
  <si>
    <t>0432022000500038-00</t>
  </si>
  <si>
    <t>00100001010000002708</t>
  </si>
  <si>
    <t>00100001010000002708
6/6/2022</t>
  </si>
  <si>
    <t>Invotor S.A.</t>
  </si>
  <si>
    <t>0432022000500039-00</t>
  </si>
  <si>
    <t>00100001010000004437</t>
  </si>
  <si>
    <t xml:space="preserve"> 00100001010000004437
29/7/2022</t>
  </si>
  <si>
    <t>II-F
ELD</t>
  </si>
  <si>
    <t>Acuña y Hernández S.A.</t>
  </si>
  <si>
    <t>0432022000500040-00</t>
  </si>
  <si>
    <t>00100001010000110284</t>
  </si>
  <si>
    <t xml:space="preserve"> 00100001010000110284
27/5/2022</t>
  </si>
  <si>
    <t>II-F
ELM
EJN
ELD</t>
  </si>
  <si>
    <t>0432022000500041-00</t>
  </si>
  <si>
    <t>00100001010000000876
00100001010000000878
00100001010000000879</t>
  </si>
  <si>
    <t>00100001010000000876
00100001010000000878
00100001010000000879
13/6/2022</t>
  </si>
  <si>
    <t>Facturas publicadas en el expediente.</t>
  </si>
  <si>
    <t>0432022000500041-02</t>
  </si>
  <si>
    <t>00100001010000000920</t>
  </si>
  <si>
    <t>00100001010000000920
8/9/2022</t>
  </si>
  <si>
    <t>Factura publicada en el expediente digital</t>
  </si>
  <si>
    <t>Papagayo Do It Center S.A.</t>
  </si>
  <si>
    <t>0432022000500042-00</t>
  </si>
  <si>
    <t>00100045010000036054</t>
  </si>
  <si>
    <t>00100045010000036054
2/6/2022</t>
  </si>
  <si>
    <t>0062022001800017
0062022001800019
0062022001900004</t>
  </si>
  <si>
    <t>2022CD-000016-0010500001</t>
  </si>
  <si>
    <t>Utiles y materiales médicos, hospitalarios e investigación</t>
  </si>
  <si>
    <t>VMG Medical S.A.</t>
  </si>
  <si>
    <t>0432022000500028-00</t>
  </si>
  <si>
    <t>00100001010000000003</t>
  </si>
  <si>
    <t>00100001010000000003
29/5/2022</t>
  </si>
  <si>
    <t>EJN
ELD</t>
  </si>
  <si>
    <t>Tiancy Médica S.A.</t>
  </si>
  <si>
    <t>0432022000500029-00</t>
  </si>
  <si>
    <t>00100001010000016775</t>
  </si>
  <si>
    <t xml:space="preserve"> 00100001010000016775
23/5/2022</t>
  </si>
  <si>
    <t>0432022000500031-00</t>
  </si>
  <si>
    <t>00100001010000001389</t>
  </si>
  <si>
    <t>00100001010000001389
8/6/2022</t>
  </si>
  <si>
    <t>Incumplimiento en la línea 9 por lo que solo se cancela lo entregado. Factura publicada en el expediente.</t>
  </si>
  <si>
    <t>ECD
ELD</t>
  </si>
  <si>
    <t>Alfa Medica S.A.</t>
  </si>
  <si>
    <t>0432022000500030-00</t>
  </si>
  <si>
    <t>0062022002200001</t>
  </si>
  <si>
    <t>2022CD-000017-0010500001</t>
  </si>
  <si>
    <t>Compra institucional de otros productos químicos</t>
  </si>
  <si>
    <t>Var Medical S.A.</t>
  </si>
  <si>
    <t>0822022002100006</t>
  </si>
  <si>
    <t>00100001010000020454</t>
  </si>
  <si>
    <t xml:space="preserve"> 00100001010000020454
29/9/2022</t>
  </si>
  <si>
    <t>0822022002100027</t>
  </si>
  <si>
    <t>00100001010000021781</t>
  </si>
  <si>
    <t>00100001010000021781
16/12/2022</t>
  </si>
  <si>
    <t>A J Soluciones S.A.</t>
  </si>
  <si>
    <t>0822022002100007</t>
  </si>
  <si>
    <t>00100001010000000921</t>
  </si>
  <si>
    <t>00100001010000000921
22/9/2022</t>
  </si>
  <si>
    <t>Desarrollos Internacionales de Salud S.A.</t>
  </si>
  <si>
    <t>0822022002100008</t>
  </si>
  <si>
    <t>00100001010000021784</t>
  </si>
  <si>
    <t>00100001010000021784
2/9/2022</t>
  </si>
  <si>
    <t>0822022002100018</t>
  </si>
  <si>
    <t>00100001010000022978</t>
  </si>
  <si>
    <t xml:space="preserve"> 00100001010000022978
1/11/2022</t>
  </si>
  <si>
    <t>0062022002100001</t>
  </si>
  <si>
    <t>2022CD-000018-0010500001</t>
  </si>
  <si>
    <t>Según demanda
Artículo 2 inc. d LCA y artículo 139 inciso a RLCA</t>
  </si>
  <si>
    <t>Compra de reactivo para el Laboratorio de Fitoprotección del INTA</t>
  </si>
  <si>
    <t>Tecno Diagnostica S.A.</t>
  </si>
  <si>
    <t>0822022002100004</t>
  </si>
  <si>
    <t>00100001010000027570</t>
  </si>
  <si>
    <t>00100001010000027570
20/11/2022</t>
  </si>
  <si>
    <t>0062022001800023</t>
  </si>
  <si>
    <t>2022CD-000019-0010500001</t>
  </si>
  <si>
    <t>Compra Útiles y Materiales de Oficina y Cómputo</t>
  </si>
  <si>
    <t>Infructuosa</t>
  </si>
  <si>
    <t>0062022001800022
0062022001800026
0062022001900008</t>
  </si>
  <si>
    <t>2022CD-000020-0010500001</t>
  </si>
  <si>
    <t xml:space="preserve"> Compra de Textiles y Vestuarios</t>
  </si>
  <si>
    <t>SALASU Asociados S.A.</t>
  </si>
  <si>
    <t>0432022000500053-00</t>
  </si>
  <si>
    <t>10100101010000000029</t>
  </si>
  <si>
    <t>10100101010000000029
18/7/2022</t>
  </si>
  <si>
    <t>PM-2022-071</t>
  </si>
  <si>
    <t>0432022000500053-01</t>
  </si>
  <si>
    <t>10100101010000000071</t>
  </si>
  <si>
    <t>10100101010000000071
29/8/2022</t>
  </si>
  <si>
    <t>Inversiones Centroamericanas INCEN S.A.</t>
  </si>
  <si>
    <t>0432022000500054-00</t>
  </si>
  <si>
    <t>00100001010000004629</t>
  </si>
  <si>
    <t>00100001010000004629
27/6/2022</t>
  </si>
  <si>
    <t>Equipos de Salud Ocupacional S.A.</t>
  </si>
  <si>
    <t>0432022000500055-00</t>
  </si>
  <si>
    <t>00100004010000036939
00100004010000036005
00100004010000036006</t>
  </si>
  <si>
    <t>00100004010000036939
00100004010000036005
00100004010000036006
11/7/2022</t>
  </si>
  <si>
    <t>PM-2022-068</t>
  </si>
  <si>
    <t>AFALPI S.A.</t>
  </si>
  <si>
    <t>0432022000500056-00</t>
  </si>
  <si>
    <t>00100001010000038216
00100001010000038215</t>
  </si>
  <si>
    <t>00100001010000038216
00100001010000038215
21/6/2022</t>
  </si>
  <si>
    <t>Vedova y Obando S.A.</t>
  </si>
  <si>
    <t>0432022000500057-00</t>
  </si>
  <si>
    <t>00100001010000153469</t>
  </si>
  <si>
    <t>00100001010000153469
28/6/2022</t>
  </si>
  <si>
    <t>Inversiones CATAY S &amp; T del Oriente S.A.</t>
  </si>
  <si>
    <t>0432022000500058-00</t>
  </si>
  <si>
    <t>00100001010000013311
00100001010000013312</t>
  </si>
  <si>
    <t>00100001010000013311
00100001010000013312
X/6/2022</t>
  </si>
  <si>
    <t>Mejía y Compañía S.A.</t>
  </si>
  <si>
    <t>0432022000500059-00</t>
  </si>
  <si>
    <t>00100001010000000217</t>
  </si>
  <si>
    <t>00100001010000000217
5/7/2022</t>
  </si>
  <si>
    <t>0432022000500061-00</t>
  </si>
  <si>
    <t>00100001010000038751</t>
  </si>
  <si>
    <t>00100001010000038751
5/7/2022</t>
  </si>
  <si>
    <t>0432022000500061-01</t>
  </si>
  <si>
    <t>00100001010000041755</t>
  </si>
  <si>
    <t>00100001010000041755 13/10/2022</t>
  </si>
  <si>
    <t>0432022000500062-00</t>
  </si>
  <si>
    <t>10100101010000000030</t>
  </si>
  <si>
    <t>10100101010000000030
13/7/2022</t>
  </si>
  <si>
    <t>0062022001800025</t>
  </si>
  <si>
    <t>2022CD-000021-0010500001</t>
  </si>
  <si>
    <t>3-101-748418 S.A.</t>
  </si>
  <si>
    <t>0432022000500048-00</t>
  </si>
  <si>
    <t>00100001010000005475</t>
  </si>
  <si>
    <t>00100001010000005475
13/6/2022</t>
  </si>
  <si>
    <t>0062022001800027</t>
  </si>
  <si>
    <t>2022CD-000022-0010500001</t>
  </si>
  <si>
    <t>Compra de Herramientas e instrumentos</t>
  </si>
  <si>
    <t>0432022000500049-00</t>
  </si>
  <si>
    <t>00100001010000111630</t>
  </si>
  <si>
    <t>00100001010000111630
10/6/2022</t>
  </si>
  <si>
    <t>0432022000500050-00</t>
  </si>
  <si>
    <t>00100001010000004308</t>
  </si>
  <si>
    <t>00100001010000004308
8/6/2022</t>
  </si>
  <si>
    <t>Mayzap Asesores Industriales A Y L S.A.</t>
  </si>
  <si>
    <t>0432022000500051-00</t>
  </si>
  <si>
    <t>00100001010000005340</t>
  </si>
  <si>
    <t>00100001010000005340
15/6/2022</t>
  </si>
  <si>
    <t>0062022001800024</t>
  </si>
  <si>
    <t>2022CD-000023-0010500001</t>
  </si>
  <si>
    <t>Biofeed Tecnologías en Nutrición S.A.</t>
  </si>
  <si>
    <t>0822022001800016</t>
  </si>
  <si>
    <t>00100001010000002767</t>
  </si>
  <si>
    <t>00100001010000002767
15/6/2022</t>
  </si>
  <si>
    <t>0062022001800028</t>
  </si>
  <si>
    <t>2022CD-000024-0010500001</t>
  </si>
  <si>
    <t>0062022001800034</t>
  </si>
  <si>
    <t>2022CD-000025-0010500001</t>
  </si>
  <si>
    <t>Servicio de reparación de moto guadañas</t>
  </si>
  <si>
    <t>0822022001800032</t>
  </si>
  <si>
    <t>00100001010000042932</t>
  </si>
  <si>
    <t>00100001010000042932
22/7/2022</t>
  </si>
  <si>
    <t>Factura publicada en el expediente. Se solicitó refacturación de 42771.</t>
  </si>
  <si>
    <t>0822022001800037</t>
  </si>
  <si>
    <t>00100001010000042843</t>
  </si>
  <si>
    <t>00100001010000042843
29/7/2022</t>
  </si>
  <si>
    <t>0822022001800039</t>
  </si>
  <si>
    <t>00100001010000042885</t>
  </si>
  <si>
    <t>00100001010000042885
1/8/2022</t>
  </si>
  <si>
    <t>0822022001800040</t>
  </si>
  <si>
    <t>00100001010000042883</t>
  </si>
  <si>
    <t>00100001010000042883
1/8/2022</t>
  </si>
  <si>
    <t>0822022001800041</t>
  </si>
  <si>
    <t>00100001010000043050</t>
  </si>
  <si>
    <t>00100001010000043050
10/8/2022</t>
  </si>
  <si>
    <t>0822022001800048</t>
  </si>
  <si>
    <t>00100001010000043440</t>
  </si>
  <si>
    <t>00100001010000043440
30/8/2022</t>
  </si>
  <si>
    <t>0822022001800049</t>
  </si>
  <si>
    <t>00100001010000043441</t>
  </si>
  <si>
    <t>00100001010000043441
30/8/2022</t>
  </si>
  <si>
    <t>0822022001800051</t>
  </si>
  <si>
    <t>00100001010000043531</t>
  </si>
  <si>
    <t>00100001010000043531
5/9/2022</t>
  </si>
  <si>
    <t>0822022001800054</t>
  </si>
  <si>
    <t>00100001010000044196</t>
  </si>
  <si>
    <t>00100001010000044196
6/10/2022</t>
  </si>
  <si>
    <t>0822022001800057</t>
  </si>
  <si>
    <t>00100001010000044172</t>
  </si>
  <si>
    <t>00100001010000044172
10/10/2022</t>
  </si>
  <si>
    <t>0822022001800065</t>
  </si>
  <si>
    <t>00100001010000045215
00100001010000045216
00100001010000045217
00100001010000045218</t>
  </si>
  <si>
    <t>00100001010000045215
00100001010000045216
00100001010000045217
00100001010000045218
30/11/2022</t>
  </si>
  <si>
    <t>0062022001800030</t>
  </si>
  <si>
    <t>2022CD-000026-0010500001</t>
  </si>
  <si>
    <t xml:space="preserve">  Compra de Otros Productos Químico</t>
  </si>
  <si>
    <t>Tramite declarado sin efecto por el principio de consolidación.</t>
  </si>
  <si>
    <t>0062022001900009</t>
  </si>
  <si>
    <t>2022CD-000027-0010500001</t>
  </si>
  <si>
    <t>Adquisición de alimento para animales</t>
  </si>
  <si>
    <t>Agroindustrial Zeledón Maffio S.A.</t>
  </si>
  <si>
    <t>0432022000500060-00</t>
  </si>
  <si>
    <t>22/6/2022</t>
  </si>
  <si>
    <t>00100001010000091855</t>
  </si>
  <si>
    <t>00100001010000091855
29/6/2022</t>
  </si>
  <si>
    <t>00100001010000093900</t>
  </si>
  <si>
    <t>00100001010000093900
26/7/2022</t>
  </si>
  <si>
    <t>3era entrega</t>
  </si>
  <si>
    <t>00100001010000095955</t>
  </si>
  <si>
    <t>00100001010000095955
22/8/2022</t>
  </si>
  <si>
    <t>00100001010000098632</t>
  </si>
  <si>
    <t>00100001010000098632
28/9/2022</t>
  </si>
  <si>
    <t>00100001010000101185</t>
  </si>
  <si>
    <t>00100001010000101185
1/11/2022</t>
  </si>
  <si>
    <t>Factura publicada en el expediente</t>
  </si>
  <si>
    <t>6ta entrega</t>
  </si>
  <si>
    <t>001000010100000102796</t>
  </si>
  <si>
    <t>001000010100000102796
22/11/2022</t>
  </si>
  <si>
    <t>7ma entrega</t>
  </si>
  <si>
    <t>00100001010000104845</t>
  </si>
  <si>
    <t>00100001010000104845
21/12/2022</t>
  </si>
  <si>
    <t>0062022002100002</t>
  </si>
  <si>
    <t>2022CD-000028-0010500001</t>
  </si>
  <si>
    <t>Compra de suministros de limpieza para el Departamento de Laboratorios</t>
  </si>
  <si>
    <t>Distribuidora DISFAZU S.A.</t>
  </si>
  <si>
    <t>0432022000500066-00</t>
  </si>
  <si>
    <t>00100001010000020496</t>
  </si>
  <si>
    <t>00100001010000020496
6/7/2022</t>
  </si>
  <si>
    <t>Limpieza Costa Rica LCR S.R.L</t>
  </si>
  <si>
    <t>0432022000500067-00</t>
  </si>
  <si>
    <t>00100001010000004115</t>
  </si>
  <si>
    <t>00100001010000004115
13/7/2022</t>
  </si>
  <si>
    <t>0062022001900010</t>
  </si>
  <si>
    <t>2022CD-000029-0010500001</t>
  </si>
  <si>
    <t>Materiales y productos eléctricos y de cómputo</t>
  </si>
  <si>
    <t>0432022000500068-00</t>
  </si>
  <si>
    <t>00100001010000001502</t>
  </si>
  <si>
    <t>00100001010000001502
19/7/2022</t>
  </si>
  <si>
    <t>factura publicada en el expediente.</t>
  </si>
  <si>
    <t>0432022000500069-00</t>
  </si>
  <si>
    <t>Resolución publica en expediente</t>
  </si>
  <si>
    <t>0062022001800031</t>
  </si>
  <si>
    <t>2022CD-000030-0010500001</t>
  </si>
  <si>
    <t>Compra de Materiales y Productos Minerales y Asfálticos</t>
  </si>
  <si>
    <t>0432022000500063-00</t>
  </si>
  <si>
    <t>Transportes Internacionales IRAZU S.A.</t>
  </si>
  <si>
    <t>0432022000500064-00</t>
  </si>
  <si>
    <t>00100001010000006002</t>
  </si>
  <si>
    <t>00100001010000006002
18/7/2022</t>
  </si>
  <si>
    <t>0432022000500064-01</t>
  </si>
  <si>
    <t>00100001010000006121</t>
  </si>
  <si>
    <t>00100001010000006121
10/8/2022</t>
  </si>
  <si>
    <t>Depósito San Francisco S.A.</t>
  </si>
  <si>
    <t>0432022000500065-00</t>
  </si>
  <si>
    <t>00100002010000027999</t>
  </si>
  <si>
    <t>00100002010000027999
5/7/2022</t>
  </si>
  <si>
    <t>0062022001800032
0062022000600007</t>
  </si>
  <si>
    <t>2022CD-000031-0010500001</t>
  </si>
  <si>
    <t>Distribuidora Técnica S.A.</t>
  </si>
  <si>
    <t>0432022000500070-00</t>
  </si>
  <si>
    <t>00100001010000075036</t>
  </si>
  <si>
    <t>00100001010000075036
18/7/2022</t>
  </si>
  <si>
    <t>Compra de cable de RED y regletas</t>
  </si>
  <si>
    <t>0432022000500071-00</t>
  </si>
  <si>
    <t>00100063010000009707</t>
  </si>
  <si>
    <t>00100063010000009707
18/7/2022</t>
  </si>
  <si>
    <t>0062022001800037
0062022001800038</t>
  </si>
  <si>
    <t>II
EE</t>
  </si>
  <si>
    <t>2022CD-000032-0010500001</t>
  </si>
  <si>
    <t>Compra de Otros Productos Químico</t>
  </si>
  <si>
    <t>0432022000200001-00</t>
  </si>
  <si>
    <t>01900002010000022386
01900002010000022387</t>
  </si>
  <si>
    <t>01900002010000022386
01900002010000022387
21/7/2022</t>
  </si>
  <si>
    <t>EE</t>
  </si>
  <si>
    <t>0432022000200001-01</t>
  </si>
  <si>
    <t>01900002010000022952</t>
  </si>
  <si>
    <t>01900002010000022952
31/8/2022</t>
  </si>
  <si>
    <t>II</t>
  </si>
  <si>
    <t>0432022000200001-02</t>
  </si>
  <si>
    <t>01900002010000022953</t>
  </si>
  <si>
    <t>01900002010000022953
31/8/2022</t>
  </si>
  <si>
    <t>Almacén Máxima Tecnología MAXITEC S.A.</t>
  </si>
  <si>
    <t>0432022000200002-00</t>
  </si>
  <si>
    <t>00100001010000018197</t>
  </si>
  <si>
    <t>00100001010000018197
15/7/2022</t>
  </si>
  <si>
    <t>0432022000200002-01</t>
  </si>
  <si>
    <t>00100001010000019146</t>
  </si>
  <si>
    <t>00100001010000019146
1/9/2022</t>
  </si>
  <si>
    <t>0432022000200002-02</t>
  </si>
  <si>
    <t>00100001010000019145</t>
  </si>
  <si>
    <t>00100001010000019145
1/9/2022</t>
  </si>
  <si>
    <t>0062022001800029</t>
  </si>
  <si>
    <t>2022CD-000033-0010500001</t>
  </si>
  <si>
    <t>Servicio de mantenimiento y reparación de maquinaria</t>
  </si>
  <si>
    <t>Grupo REYSA del Caribe S.A.</t>
  </si>
  <si>
    <t>0822022001800036</t>
  </si>
  <si>
    <t>00100001010000004754</t>
  </si>
  <si>
    <t>00100001010000004754
3/8/2022</t>
  </si>
  <si>
    <t>0822022001800043</t>
  </si>
  <si>
    <t>00100001010000004781</t>
  </si>
  <si>
    <t>00100001010000004781
16/8/2022</t>
  </si>
  <si>
    <t>0822022001800063</t>
  </si>
  <si>
    <t>00100001010000005025</t>
  </si>
  <si>
    <t>00100001010000005025
16/11/2022</t>
  </si>
  <si>
    <t>0062022001800035</t>
  </si>
  <si>
    <t>2022CD-000034-0010500001</t>
  </si>
  <si>
    <t xml:space="preserve">  Productos agro-forestales</t>
  </si>
  <si>
    <t>0062022001800039
0062022001800040</t>
  </si>
  <si>
    <t>2022CD-000035-0010500001</t>
  </si>
  <si>
    <t>Compra de lubricantes</t>
  </si>
  <si>
    <t>Distribuidora Alca Nuevo Milenio S.A.</t>
  </si>
  <si>
    <t>0432022000500072-00</t>
  </si>
  <si>
    <t>00200001010000006207</t>
  </si>
  <si>
    <t>00200001010000006207
19/7/2022</t>
  </si>
  <si>
    <t>Central de Mangueras S.A.</t>
  </si>
  <si>
    <t>0432022000500073-00</t>
  </si>
  <si>
    <t>00700001010000048535</t>
  </si>
  <si>
    <t>00700001010000048535
22/7/2022</t>
  </si>
  <si>
    <t>ACELUB S.A.</t>
  </si>
  <si>
    <t>0432022000500074-00</t>
  </si>
  <si>
    <t>00100001010000016703</t>
  </si>
  <si>
    <t>00100001010000016703
28/7/2022</t>
  </si>
  <si>
    <t>Publicada en el expediente</t>
  </si>
  <si>
    <t>ELM
ELD</t>
  </si>
  <si>
    <t>Central de Lubricantes S.A.</t>
  </si>
  <si>
    <t>0432022000500075-00</t>
  </si>
  <si>
    <t>00100001010000043788
00100001010000043776</t>
  </si>
  <si>
    <t>00100001010000043788
00100001010000043776
3/8/2022</t>
  </si>
  <si>
    <t>0432022000500090-00</t>
  </si>
  <si>
    <t>00100001040000007652</t>
  </si>
  <si>
    <t>00100001040000007652
X/8/2022</t>
  </si>
  <si>
    <t>0062022000200007
0062022001900007
0062022001800041</t>
  </si>
  <si>
    <t>2022CD-000036-0010500001</t>
  </si>
  <si>
    <t>Compra de toner y tintas para cubrir las necesidades del INTA</t>
  </si>
  <si>
    <t>Productive Business Solutions S.A.</t>
  </si>
  <si>
    <t>0432022000200003-00</t>
  </si>
  <si>
    <t>00200002010000005077</t>
  </si>
  <si>
    <t>00200002010000005077
20/7/2022</t>
  </si>
  <si>
    <t>DAF
ELD
EJN</t>
  </si>
  <si>
    <t>Consorcio REBI S.A.</t>
  </si>
  <si>
    <t>0432022000200004-00</t>
  </si>
  <si>
    <t>0062022001800042
0062022001900015
0062022001800043</t>
  </si>
  <si>
    <t>2022CD-000037-0010500001</t>
  </si>
  <si>
    <t>Compra de útiles y materiales de resguardo y seguridad</t>
  </si>
  <si>
    <t>0432022000500085-00</t>
  </si>
  <si>
    <t>29/07/2022</t>
  </si>
  <si>
    <t>00100001010000039477
00100001010000039478</t>
  </si>
  <si>
    <t>00100001010000039477
00100001010000039478
4/8/2022</t>
  </si>
  <si>
    <t>ELD
EJN         ELM</t>
  </si>
  <si>
    <t>0432022000500088-00</t>
  </si>
  <si>
    <t>00100004010000037555
00100004010000037556
00100004010000037557</t>
  </si>
  <si>
    <t>00100004010000037555
00100004010000037556
00100004010000037557
8/8/2022</t>
  </si>
  <si>
    <t>0062022001900012</t>
  </si>
  <si>
    <t>2022CD-000038-0010500001</t>
  </si>
  <si>
    <t>Adquisición de bebida hidratantes de varios sabores</t>
  </si>
  <si>
    <t>AOL Porteña S.A.</t>
  </si>
  <si>
    <t>0432022000500078-00</t>
  </si>
  <si>
    <t>27/07/2022</t>
  </si>
  <si>
    <t>00100001010000007039</t>
  </si>
  <si>
    <t>00100001010000007039
2/9/2022</t>
  </si>
  <si>
    <t xml:space="preserve">0062022000200008 </t>
  </si>
  <si>
    <t>2022CD-000039-0010500001</t>
  </si>
  <si>
    <t>Compra de materiales y útiles de oficina para uso en las diferentes dependencias del INTA</t>
  </si>
  <si>
    <t>0432022000500076-00</t>
  </si>
  <si>
    <t>00100001010000002796</t>
  </si>
  <si>
    <t>00100001010000002796
3/8/2022</t>
  </si>
  <si>
    <t>0432022000500077-00</t>
  </si>
  <si>
    <t>00100011010000010581</t>
  </si>
  <si>
    <t>00100011010000010581
29/7/2022</t>
  </si>
  <si>
    <t>0062022000200006</t>
  </si>
  <si>
    <t>2022CD-000040-0010500001</t>
  </si>
  <si>
    <t>Compra de materiales y útiles de limpieza, para cubrir necesidades de las dependencias del INTA</t>
  </si>
  <si>
    <t>Lemen de Costa Rica S.A.</t>
  </si>
  <si>
    <t>0432022000500086-00</t>
  </si>
  <si>
    <t>16/08/2022</t>
  </si>
  <si>
    <t>00100002010000045339</t>
  </si>
  <si>
    <t>00100002010000045339
10/8/2022</t>
  </si>
  <si>
    <t>Inter Quin de Grecia S.A.</t>
  </si>
  <si>
    <t>0432022000500087-00</t>
  </si>
  <si>
    <t>00100001010000007811</t>
  </si>
  <si>
    <t>00100001010000007811
3/8/2022</t>
  </si>
  <si>
    <t>0062022000300002</t>
  </si>
  <si>
    <t>2022CD-000041-0010500001</t>
  </si>
  <si>
    <t>Mantenimiento preventivo y correctivo de los aires acondicionados del INTA</t>
  </si>
  <si>
    <t>Inversiones Arias Esquivel S.A.</t>
  </si>
  <si>
    <t>0822022000300059</t>
  </si>
  <si>
    <t>00100001010000005031</t>
  </si>
  <si>
    <t>00100001010000005031
1/9/2022</t>
  </si>
  <si>
    <t>0822022000300069</t>
  </si>
  <si>
    <t>00100001010000005177</t>
  </si>
  <si>
    <t>00100001010000005177
5/10/2022</t>
  </si>
  <si>
    <t>0822022000300081</t>
  </si>
  <si>
    <t>00100001010000005216</t>
  </si>
  <si>
    <t>00100001010000005216
28/10/2022</t>
  </si>
  <si>
    <t>0822022000300090</t>
  </si>
  <si>
    <t>00100001010000005285</t>
  </si>
  <si>
    <t>00100001010000005285 21/11/2022</t>
  </si>
  <si>
    <t>0822022000300097</t>
  </si>
  <si>
    <t>00100001010000005373</t>
  </si>
  <si>
    <t>00100001010000005373 7/12/2022</t>
  </si>
  <si>
    <t>0062022001900013</t>
  </si>
  <si>
    <t>2022CD-000042-0010500001</t>
  </si>
  <si>
    <t>Compra de baldes plásticos</t>
  </si>
  <si>
    <t>0432022000500092-00</t>
  </si>
  <si>
    <t>00100001010000001528</t>
  </si>
  <si>
    <t>00100001010000001528
24/8/2022</t>
  </si>
  <si>
    <t>0062022001800036</t>
  </si>
  <si>
    <t>2022CD-000043-0010500001</t>
  </si>
  <si>
    <t>Servicio de mantenimiento preventivo de maquinaria agricola</t>
  </si>
  <si>
    <t>0432022001600007-00</t>
  </si>
  <si>
    <t>24/08/2022</t>
  </si>
  <si>
    <t>00200001010000006459</t>
  </si>
  <si>
    <t>00200001010000006459
30/8/2022</t>
  </si>
  <si>
    <t>00200001010000006929</t>
  </si>
  <si>
    <t>00200001010000006929
30/11/2022</t>
  </si>
  <si>
    <t>0062022001800046
0062022001800053</t>
  </si>
  <si>
    <t>2022CD-000044-0010500001</t>
  </si>
  <si>
    <t>Otros útiles, materiales y suministros diversos</t>
  </si>
  <si>
    <t>Corporación Repreinsa S.A.</t>
  </si>
  <si>
    <t xml:space="preserve">	0432022000500093-00</t>
  </si>
  <si>
    <t>23/08/2022</t>
  </si>
  <si>
    <t>13/09/2022</t>
  </si>
  <si>
    <t>00100001010000000230</t>
  </si>
  <si>
    <t>00100001010000000230
7/10/2022</t>
  </si>
  <si>
    <t>0432022000500094-00</t>
  </si>
  <si>
    <t>00100001010000001541</t>
  </si>
  <si>
    <t>00100001010000001541
31/8/2022</t>
  </si>
  <si>
    <t>0062022001800044</t>
  </si>
  <si>
    <t>2022CD-000045-0010500001</t>
  </si>
  <si>
    <t>Productos agro-forestales</t>
  </si>
  <si>
    <t>0062022002100003</t>
  </si>
  <si>
    <t>2022CD-000046-0010500001</t>
  </si>
  <si>
    <t>Cantidad definida Artículo 2 inc. c) LCA y artículo 138 RLCA.</t>
  </si>
  <si>
    <t>Contratación de servicio de secuenciación de muestras de PCR</t>
  </si>
  <si>
    <t>Universidad Nacional</t>
  </si>
  <si>
    <t>0432022001600009-00</t>
  </si>
  <si>
    <t>00100001010000113231</t>
  </si>
  <si>
    <t>00100001010000113231
6/9/2022</t>
  </si>
  <si>
    <t>0062022001800049
0062022001800056</t>
  </si>
  <si>
    <t>2022CD-000047-0010500001</t>
  </si>
  <si>
    <t>H.R. Sistemas de Vapor, Aire y Agua H.R.Siva S.A.</t>
  </si>
  <si>
    <t>0432022000500098-00</t>
  </si>
  <si>
    <t>00100002010000003681</t>
  </si>
  <si>
    <t>00100002010000003681
14/9/2022</t>
  </si>
  <si>
    <t>PM-2022-092</t>
  </si>
  <si>
    <t>0432022000500099-00</t>
  </si>
  <si>
    <t>00100001010000000949</t>
  </si>
  <si>
    <t>00100001010000000949
20/10/2022</t>
  </si>
  <si>
    <t>Soluciones ICHO S.A.</t>
  </si>
  <si>
    <t>0432022000500100-00       0432022000500100-01</t>
  </si>
  <si>
    <t>00100001010000000184
00100001010000000185</t>
  </si>
  <si>
    <t>00100001010000000184
00100001010000000185
27/10/2022</t>
  </si>
  <si>
    <t>Diprolab de Centro Amércia Corp S.A.</t>
  </si>
  <si>
    <t>0432022000500101-00</t>
  </si>
  <si>
    <t>00100001010000042153</t>
  </si>
  <si>
    <t>00100001010000042153
30/11/2022</t>
  </si>
  <si>
    <t>0062022001800045
0062022001800051</t>
  </si>
  <si>
    <t>ELD
II-F</t>
  </si>
  <si>
    <t>2022CD-000048-0010500001</t>
  </si>
  <si>
    <t xml:space="preserve"> Compra de repuestos y accesorios</t>
  </si>
  <si>
    <t>0062022001800047
0062022001800054</t>
  </si>
  <si>
    <t>2022CD-000049-0010500001</t>
  </si>
  <si>
    <t>Compra de textiles y vestuarios</t>
  </si>
  <si>
    <t>Serigrafía Arco Iris del Sur S.A.</t>
  </si>
  <si>
    <t>0432022000500095-00</t>
  </si>
  <si>
    <t>00100001010000000239</t>
  </si>
  <si>
    <t>00100001010000000239
5/10/2022</t>
  </si>
  <si>
    <t>0432022000500095-01</t>
  </si>
  <si>
    <t>00100001010000000240</t>
  </si>
  <si>
    <t>00100001010000000240
X/10/2022</t>
  </si>
  <si>
    <t>0062022001800048
0062022001800050
0062022001800052</t>
  </si>
  <si>
    <t>2022CD-000050-0010500001</t>
  </si>
  <si>
    <t>Biocientifica Internacional S D R L LDA</t>
  </si>
  <si>
    <t>0432022000500108-00</t>
  </si>
  <si>
    <t>00100001010000021798</t>
  </si>
  <si>
    <t>00100001010000021798
14/9/2022</t>
  </si>
  <si>
    <t>Sociedad Rojas y Guerrero S.A.</t>
  </si>
  <si>
    <t>0432022000500109-00</t>
  </si>
  <si>
    <t>00100101010000004184</t>
  </si>
  <si>
    <t>00100101010000004184
8/11/2022</t>
  </si>
  <si>
    <t>Enhmed S.A.</t>
  </si>
  <si>
    <t>0432022000500110-00</t>
  </si>
  <si>
    <t>00100001010000013473</t>
  </si>
  <si>
    <t>00100001010000013473
26/9/2022</t>
  </si>
  <si>
    <t>Romanas Ocony S.A.</t>
  </si>
  <si>
    <t>0432022000500111-00</t>
  </si>
  <si>
    <t>00100001010000015089</t>
  </si>
  <si>
    <t>00100001010000015089
26/9/2022</t>
  </si>
  <si>
    <t>0432022000500111-01</t>
  </si>
  <si>
    <t>00100001010000015235</t>
  </si>
  <si>
    <t>00100001010000015235
11/10/2022</t>
  </si>
  <si>
    <t>Corporación Zumar C Z S.A.</t>
  </si>
  <si>
    <t>0432022000500112-00</t>
  </si>
  <si>
    <t>00100001010000009039</t>
  </si>
  <si>
    <t>00100001010000009039
14/9/2022</t>
  </si>
  <si>
    <t>Servimedical Group S.A.</t>
  </si>
  <si>
    <t>0432022000500115-00</t>
  </si>
  <si>
    <t>00100001010000003621</t>
  </si>
  <si>
    <t>00100001010000003621
23/9/2022</t>
  </si>
  <si>
    <t>Dismedica de Costa Rica S.A.</t>
  </si>
  <si>
    <t>0432022000500121-00</t>
  </si>
  <si>
    <t>00100001010000006122
00100001010000006123</t>
  </si>
  <si>
    <t>00100001010000006122
00100001010000006123
28/9/2022</t>
  </si>
  <si>
    <t>0062022001800055</t>
  </si>
  <si>
    <t>2022CD-000051-0010500001</t>
  </si>
  <si>
    <t>Compra de tintas, pinturas y diluyentes</t>
  </si>
  <si>
    <t>0432022000500097-00</t>
  </si>
  <si>
    <t>00100001010000001551</t>
  </si>
  <si>
    <t>00100001010000001551
6/9/2022</t>
  </si>
  <si>
    <t>0062022001900014</t>
  </si>
  <si>
    <t>2022CD-000052-0010500001</t>
  </si>
  <si>
    <t>Compra de lubricantes y refrigerantes para el taller mecánico de la EJN</t>
  </si>
  <si>
    <t>Lubricantes Next Gen LNG S.R.L</t>
  </si>
  <si>
    <t>0432022000500102-00</t>
  </si>
  <si>
    <t>21/9/2022</t>
  </si>
  <si>
    <t>00100001010000004808</t>
  </si>
  <si>
    <t>00100001010000004808
21/9/2022</t>
  </si>
  <si>
    <t>0432022000500103-00</t>
  </si>
  <si>
    <t>00100001010000017325</t>
  </si>
  <si>
    <t>00100001010000017325
15/9/2022</t>
  </si>
  <si>
    <t>0062022000200009</t>
  </si>
  <si>
    <t>2022CD-000053-0010500001</t>
  </si>
  <si>
    <t>Servicio de actualización anual de licencias: Software Ganadero SG</t>
  </si>
  <si>
    <t>0062022000600008</t>
  </si>
  <si>
    <t>2022CD-000054-0010500001</t>
  </si>
  <si>
    <t>Compra de palas y palines</t>
  </si>
  <si>
    <t>0432022000500105-00</t>
  </si>
  <si>
    <t>00100063010000010893</t>
  </si>
  <si>
    <t>00100063010000010893
16/9/2022</t>
  </si>
  <si>
    <t>0062022001800060</t>
  </si>
  <si>
    <t>2022CD-000055-0010500001</t>
  </si>
  <si>
    <t>Compra de concentrados para porcinos, bovinos, y equinos</t>
  </si>
  <si>
    <t>Grupo Agroindustrial Aba S.A.</t>
  </si>
  <si>
    <t>0432022000500106-00</t>
  </si>
  <si>
    <t>00100001010000089378</t>
  </si>
  <si>
    <t>00100001010000089378
14/9/2022</t>
  </si>
  <si>
    <t>00100001010000091297</t>
  </si>
  <si>
    <t>00100001010000091297
18/10/2022</t>
  </si>
  <si>
    <t>00100001010000092793</t>
  </si>
  <si>
    <t>00100001010000092793
16/11/2022</t>
  </si>
  <si>
    <t>00100001010000093584</t>
  </si>
  <si>
    <t>00100001010000093584
30/11/2022</t>
  </si>
  <si>
    <t xml:space="preserve">	0432022000500107-00</t>
  </si>
  <si>
    <t>01900002010000023182</t>
  </si>
  <si>
    <t>01900002010000023182
14/9/2022</t>
  </si>
  <si>
    <t>01900002010000023789</t>
  </si>
  <si>
    <t>01900002010000023789
24/10/2022</t>
  </si>
  <si>
    <t>01900002010000024261</t>
  </si>
  <si>
    <t>01900002010000024261
24/11/2022</t>
  </si>
  <si>
    <t>01900002010000024444</t>
  </si>
  <si>
    <t>01900002010000024444
9/12/2022</t>
  </si>
  <si>
    <t>0062022001800061</t>
  </si>
  <si>
    <t>2022CD-000056-0010500001</t>
  </si>
  <si>
    <t>Gentra de Costa Rica S.A.</t>
  </si>
  <si>
    <t>0432022000500104-00</t>
  </si>
  <si>
    <t>00100001010000005521</t>
  </si>
  <si>
    <t>00100001010000005521
10/11/2022</t>
  </si>
  <si>
    <t>0062022000200011</t>
  </si>
  <si>
    <t>2022CD-000057-0010500001</t>
  </si>
  <si>
    <t>Compra de resmas de papel tamaño carta para la DAF</t>
  </si>
  <si>
    <t>0432022000500114-00</t>
  </si>
  <si>
    <t>00100001010000021769</t>
  </si>
  <si>
    <t>00100001010000021769
23/9/2022</t>
  </si>
  <si>
    <t>0432022000500114-01</t>
  </si>
  <si>
    <t>00100001010000023161</t>
  </si>
  <si>
    <t>00100001010000023161
13/12/2022</t>
  </si>
  <si>
    <t>0062022002400001</t>
  </si>
  <si>
    <t>AI</t>
  </si>
  <si>
    <t>2022CD-000058-0010500001</t>
  </si>
  <si>
    <t>Servicio de Capacitación "La Nueva Ley de Compras Públicas"</t>
  </si>
  <si>
    <t>0432022001600010-00</t>
  </si>
  <si>
    <t>19/10/2022</t>
  </si>
  <si>
    <t>00100001010000000172</t>
  </si>
  <si>
    <t>00100001010000000172
19/10/2022</t>
  </si>
  <si>
    <t>0062022001800059</t>
  </si>
  <si>
    <t>2022CD-000059-0010500001</t>
  </si>
  <si>
    <t>Compra de lavadora y microondas</t>
  </si>
  <si>
    <t>Tienda Internacional de Productos Sensacionales S.A.</t>
  </si>
  <si>
    <t>0432022000500116-00</t>
  </si>
  <si>
    <t>00100010010000048159</t>
  </si>
  <si>
    <t>00100010010000048159
11/10/2022</t>
  </si>
  <si>
    <t>Lores S.A.</t>
  </si>
  <si>
    <t>0432022000500119-00</t>
  </si>
  <si>
    <t>00100001010000005184</t>
  </si>
  <si>
    <t>00100001010000005184
22/9/2022</t>
  </si>
  <si>
    <t>0062022001800058</t>
  </si>
  <si>
    <t>2022CD-000060-0010500001</t>
  </si>
  <si>
    <t>Compra de semilla de pastos</t>
  </si>
  <si>
    <t>Almacen el Mejor Precio de Cariari S.A.</t>
  </si>
  <si>
    <t>0432022000500117-00</t>
  </si>
  <si>
    <t>00100001010000151425</t>
  </si>
  <si>
    <t>00100001010000151425
20/9/2022</t>
  </si>
  <si>
    <t>0432022000500117-01</t>
  </si>
  <si>
    <t>00100001010000152898</t>
  </si>
  <si>
    <t>00100001010000152898
10/10/2022</t>
  </si>
  <si>
    <t>Asociación Cámara de Productores de Caña del Pacífico</t>
  </si>
  <si>
    <t>0432022000500118-00</t>
  </si>
  <si>
    <t>00300001010000158908</t>
  </si>
  <si>
    <t>00300001010000158908
30/9/2022</t>
  </si>
  <si>
    <t>0432022000500118-01</t>
  </si>
  <si>
    <t>00300001010000160273</t>
  </si>
  <si>
    <t>00300001010000160273
10/10/2022</t>
  </si>
  <si>
    <t>0062022000200010</t>
  </si>
  <si>
    <t>2022CD-000061-0010500001</t>
  </si>
  <si>
    <t>Compra de tintas para la Auditoria Interna</t>
  </si>
  <si>
    <t>Telerad Telecomunicaciones Radiodigitales S.A.</t>
  </si>
  <si>
    <t>0432022000500113-00</t>
  </si>
  <si>
    <t>00100001010000010630</t>
  </si>
  <si>
    <t>00100001010000010630
20/9/2022</t>
  </si>
  <si>
    <t>0062022001800062</t>
  </si>
  <si>
    <t>ECD</t>
  </si>
  <si>
    <t>2022CD-000062-0010500001</t>
  </si>
  <si>
    <t>Compra de macetas</t>
  </si>
  <si>
    <t>0432022000500120-00</t>
  </si>
  <si>
    <t>03400002010000020123</t>
  </si>
  <si>
    <t>03400002010000020123
17/10/2022</t>
  </si>
  <si>
    <t>0062022001800063</t>
  </si>
  <si>
    <t>2022CD-000063-0010500001</t>
  </si>
  <si>
    <t xml:space="preserve"> Compra de bolsas, envases y macetas</t>
  </si>
  <si>
    <t>Gustavo Adolfo Araya Salgado</t>
  </si>
  <si>
    <t>0432022000500124-00</t>
  </si>
  <si>
    <t>00100001010000001090</t>
  </si>
  <si>
    <t>00100001010000001090
18/10/2022</t>
  </si>
  <si>
    <t>0062022002100005</t>
  </si>
  <si>
    <t>2022CD-000064-0010500001</t>
  </si>
  <si>
    <t>Compra de materiales eléctricos para el LCT-ECD</t>
  </si>
  <si>
    <t>0432022000500125-00</t>
  </si>
  <si>
    <t>00100063010000011484</t>
  </si>
  <si>
    <t>00100063010000011484
18/10/2022</t>
  </si>
  <si>
    <t>Enersys MVA Costa Rica S.A.</t>
  </si>
  <si>
    <t>0432022000500126-00</t>
  </si>
  <si>
    <t>001000010100000063805
001000010100000064998</t>
  </si>
  <si>
    <t>001000010100000063805
001000010100000064998
17/11/2022</t>
  </si>
  <si>
    <t>0432022000500126-02</t>
  </si>
  <si>
    <t>00100001010000065209</t>
  </si>
  <si>
    <t>00100001010000065209
22/11/2022</t>
  </si>
  <si>
    <t>MASESA Materiales y Servicios GFM S.A.</t>
  </si>
  <si>
    <t>0432022000500128-00</t>
  </si>
  <si>
    <t>00100001010000027622</t>
  </si>
  <si>
    <t>00100001010000027622
18/10/2022</t>
  </si>
  <si>
    <t>f</t>
  </si>
  <si>
    <t>0062022000600009</t>
  </si>
  <si>
    <t>2022CD-000065-0010500001</t>
  </si>
  <si>
    <t>Compra de pantallas y baterías para laptop</t>
  </si>
  <si>
    <t>Alberson Roberth Rodríguez Matamoros</t>
  </si>
  <si>
    <t xml:space="preserve">	0432022000500122-00</t>
  </si>
  <si>
    <t>00100001010000000112</t>
  </si>
  <si>
    <t>00100001010000000112
20/10/2022</t>
  </si>
  <si>
    <t>00620220018000650062022001800066</t>
  </si>
  <si>
    <t>EE
II</t>
  </si>
  <si>
    <t>2022CD-000066-0010500001</t>
  </si>
  <si>
    <t>Compra de agroquímicos</t>
  </si>
  <si>
    <t>0432022000500123-00</t>
  </si>
  <si>
    <t>01900002010000023606</t>
  </si>
  <si>
    <t>01900002010000023606
12/10/2022</t>
  </si>
  <si>
    <t>0062022001800064
0062022001800067</t>
  </si>
  <si>
    <t>2022CD-000067-0010500001</t>
  </si>
  <si>
    <t>Compra de Repuestos para tractor y bombas de fumigación</t>
  </si>
  <si>
    <t>0062022001900018</t>
  </si>
  <si>
    <t>2022CD-000068-0010500001</t>
  </si>
  <si>
    <t>Compra de materiales y productos plásticos (estañones) EJN</t>
  </si>
  <si>
    <t>Todo en Equipos S.A.</t>
  </si>
  <si>
    <t>0432022000500127-00</t>
  </si>
  <si>
    <t>00100001010000002204</t>
  </si>
  <si>
    <t>00100001010000002204
25/10/2022</t>
  </si>
  <si>
    <t>0062022001900020</t>
  </si>
  <si>
    <t>2022CD-000069-0010500001</t>
  </si>
  <si>
    <t>Compra de textiles y vestuarios EJN</t>
  </si>
  <si>
    <t>Comercializadora K W K S.A.</t>
  </si>
  <si>
    <t>0432022000500130-00</t>
  </si>
  <si>
    <t>00100001010000000441</t>
  </si>
  <si>
    <t>00100001010000000441
7/11/2022</t>
  </si>
  <si>
    <t>0432022000500131-00</t>
  </si>
  <si>
    <t>00100004010000039801</t>
  </si>
  <si>
    <t>00100004010000039801
2/11/2022</t>
  </si>
  <si>
    <t>0062022001800070</t>
  </si>
  <si>
    <t>2022CD-000070-0010500001</t>
  </si>
  <si>
    <t>0432022000500129-00</t>
  </si>
  <si>
    <t>01900002010000023926
01900002010000023927</t>
  </si>
  <si>
    <t>01900002010000023926
01900002010000023927
7/11/2022</t>
  </si>
  <si>
    <t>0432022000500132-00</t>
  </si>
  <si>
    <t>00100002010000030347</t>
  </si>
  <si>
    <t>00100002010000030347
10/11/2022</t>
  </si>
  <si>
    <t>Grupo Reysa del Caribe S.A.</t>
  </si>
  <si>
    <t>0432022000500133-00</t>
  </si>
  <si>
    <t>00100003010000001904</t>
  </si>
  <si>
    <t>00100003010000001904
9/12/2022</t>
  </si>
  <si>
    <t>0062022001800068</t>
  </si>
  <si>
    <t>2022CD-000071-0010500001</t>
  </si>
  <si>
    <t>Servicios de Identificación y Secuenciación de Organismos</t>
  </si>
  <si>
    <t>0062022001800057</t>
  </si>
  <si>
    <t>2022CD-000072-0010500001</t>
  </si>
  <si>
    <t>Mantenimiento y reparación edificios</t>
  </si>
  <si>
    <t>Jorge Allan Zúñiga Solano</t>
  </si>
  <si>
    <t>0432022001600012-00</t>
  </si>
  <si>
    <t>00100001010000000141</t>
  </si>
  <si>
    <t>00100001010000000141
21/11/2022</t>
  </si>
  <si>
    <t>0432022001600012-01</t>
  </si>
  <si>
    <t>24/11/2022</t>
  </si>
  <si>
    <t>00100001010000000143</t>
  </si>
  <si>
    <t>00100001010000000143
7/112/2022</t>
  </si>
  <si>
    <t>0062022001800069</t>
  </si>
  <si>
    <t>2022CD-000073-0010500001</t>
  </si>
  <si>
    <t>Compras de materiales PVC</t>
  </si>
  <si>
    <t>Regulación y Manejo de Fluidos R&amp;M de Costa Rica S.A.</t>
  </si>
  <si>
    <t>0432022000500136-00</t>
  </si>
  <si>
    <t>00100001010000007215</t>
  </si>
  <si>
    <t>00100001010000007215
16/11/2022</t>
  </si>
  <si>
    <t>Agroindustrial TIPSA SRL</t>
  </si>
  <si>
    <t>0432022000500137-00</t>
  </si>
  <si>
    <t>00200001010000084392</t>
  </si>
  <si>
    <t>00200001010000084392
2/11/2022</t>
  </si>
  <si>
    <t>Inversiones Mareve S.A.</t>
  </si>
  <si>
    <t>0432022000500138-00</t>
  </si>
  <si>
    <t>00100001010000027125</t>
  </si>
  <si>
    <t>00100001010000027125
3/11/2022</t>
  </si>
  <si>
    <t>0062022001800072</t>
  </si>
  <si>
    <t>2022CD-000074-0010500001</t>
  </si>
  <si>
    <t>Servicio de mantenimiento preventivo de maquinaria agrícola de la Estaciones Experimentales</t>
  </si>
  <si>
    <t>Saturnia S.A.</t>
  </si>
  <si>
    <t>0432022001600011-00</t>
  </si>
  <si>
    <t>00100006010000003156
00100006010000003159</t>
  </si>
  <si>
    <t>00100006010000003156
00100006010000003159
22/11/2022</t>
  </si>
  <si>
    <t>0432022001600011-1</t>
  </si>
  <si>
    <t>23/11/2022</t>
  </si>
  <si>
    <t>23/12/2022</t>
  </si>
  <si>
    <t>00100003010000015645</t>
  </si>
  <si>
    <t>00100003010000015645
9/12/2022</t>
  </si>
  <si>
    <t>0062022001800071</t>
  </si>
  <si>
    <t>2022CD-000075-0010500001</t>
  </si>
  <si>
    <t>Compra de equipo de seguridad</t>
  </si>
  <si>
    <t>0432022000500139-00</t>
  </si>
  <si>
    <t>00100004010000040316</t>
  </si>
  <si>
    <t>00100004010000040316
4/11/2022</t>
  </si>
  <si>
    <t>Sondel S.A.</t>
  </si>
  <si>
    <t>0432022000500140-00</t>
  </si>
  <si>
    <t>00100002010000121313</t>
  </si>
  <si>
    <t>00100002010000121313
22/11/2022</t>
  </si>
  <si>
    <t>Capris S.A.</t>
  </si>
  <si>
    <t>0432022000500150-00</t>
  </si>
  <si>
    <t>00100025010000003978</t>
  </si>
  <si>
    <t>00100025010000003978
10/11/2022</t>
  </si>
  <si>
    <t>0062022001900021</t>
  </si>
  <si>
    <t>2022CD-000076-0010500001</t>
  </si>
  <si>
    <t>Compra de bidones de agua</t>
  </si>
  <si>
    <t>Bebidas Well S.A.</t>
  </si>
  <si>
    <t>0432022000500134-00</t>
  </si>
  <si>
    <t>00100001010000005776</t>
  </si>
  <si>
    <t>00100001010000005776
14/12/2022</t>
  </si>
  <si>
    <t>0062022000300003</t>
  </si>
  <si>
    <t>2022CD-000077-0010500001</t>
  </si>
  <si>
    <t>Adquisición de llantas de varios tipos para la flotilla vehicular del INTA.</t>
  </si>
  <si>
    <t>Llantas del Pacífico S.A.</t>
  </si>
  <si>
    <t>0432022000500135-00</t>
  </si>
  <si>
    <t>00100001010000040626</t>
  </si>
  <si>
    <t>00100001010000040626
5/11/2022</t>
  </si>
  <si>
    <t>0062022001800073</t>
  </si>
  <si>
    <t>2022CD-000078-0010500001</t>
  </si>
  <si>
    <t xml:space="preserve"> Compra de alcantarillas y postes de cerca</t>
  </si>
  <si>
    <t>0432022000500145-00</t>
  </si>
  <si>
    <t xml:space="preserve">00100002010000030196 </t>
  </si>
  <si>
    <t>00100002010000030196 
4/11/2022</t>
  </si>
  <si>
    <t>0062022001800075</t>
  </si>
  <si>
    <t>2022CD-000079-0010500001</t>
  </si>
  <si>
    <t>Compra de uniformes de fumigación y trajes para apicultura</t>
  </si>
  <si>
    <t>Corona Dorada S.A.</t>
  </si>
  <si>
    <t>0432022000500141-00</t>
  </si>
  <si>
    <t>00100001010000000336</t>
  </si>
  <si>
    <t>00100001010000000336
22/11/2022</t>
  </si>
  <si>
    <t>0062022001800079</t>
  </si>
  <si>
    <t>2022CD-000080-0010500001</t>
  </si>
  <si>
    <t>Compra de tubos y perfiles metálicos</t>
  </si>
  <si>
    <t>0432022000500152-00</t>
  </si>
  <si>
    <t>25/11/2022</t>
  </si>
  <si>
    <t>00100001010000006582
00100001010000006583</t>
  </si>
  <si>
    <t>00100001010000006582
00100001010000006583
13/12/2022</t>
  </si>
  <si>
    <t>0062022001800074</t>
  </si>
  <si>
    <t>2022CD-000081-0010500001</t>
  </si>
  <si>
    <t>Compra de herramientas</t>
  </si>
  <si>
    <t>0432022000500151-00</t>
  </si>
  <si>
    <t>00100001010000123889</t>
  </si>
  <si>
    <t>00100001010000123889
8/11/2022</t>
  </si>
  <si>
    <t>0432022000500153-00</t>
  </si>
  <si>
    <t>28/11/2022</t>
  </si>
  <si>
    <t>00100002010000030567</t>
  </si>
  <si>
    <t>00100002010000030567
22/11/2022</t>
  </si>
  <si>
    <t>Comercializadora y Asociados F&amp;G S.A.</t>
  </si>
  <si>
    <t>0432022000500154-00</t>
  </si>
  <si>
    <t>00100001010000000106</t>
  </si>
  <si>
    <t>00100001010000000106
30/11/2022</t>
  </si>
  <si>
    <t>0062022001800078</t>
  </si>
  <si>
    <t>2022CD-000082-0010500001</t>
  </si>
  <si>
    <t>Compra de Cuerda de nylon</t>
  </si>
  <si>
    <t>0432022000500147-00</t>
  </si>
  <si>
    <t>00100001010000156820</t>
  </si>
  <si>
    <t>00100001010000156820
8/11/2022</t>
  </si>
  <si>
    <t>0062022001800077</t>
  </si>
  <si>
    <t>2022CD-000083-0010500001</t>
  </si>
  <si>
    <t>Compra de materiales para investigación</t>
  </si>
  <si>
    <t>0432022000500155-00</t>
  </si>
  <si>
    <t>00100001010000021258
10/11/2022</t>
  </si>
  <si>
    <t>0432022000500143-00</t>
  </si>
  <si>
    <t>01900002010000024003</t>
  </si>
  <si>
    <t>01900002010000024003
9/11/2022</t>
  </si>
  <si>
    <t xml:space="preserve">	0432022000500142-00</t>
  </si>
  <si>
    <t>00100001010000009581</t>
  </si>
  <si>
    <t>00100001010000009581
10/11/2022</t>
  </si>
  <si>
    <t>0432022000500149-00</t>
  </si>
  <si>
    <t>00100002010000121314</t>
  </si>
  <si>
    <t>00100002010000121314
22/11/2022</t>
  </si>
  <si>
    <t>0062022000200013</t>
  </si>
  <si>
    <t>2022CD-000084-0010500001</t>
  </si>
  <si>
    <t xml:space="preserve">  Compra institucional de cloro</t>
  </si>
  <si>
    <t>Prolim PRLM S.A.</t>
  </si>
  <si>
    <t>0432022000500148-00</t>
  </si>
  <si>
    <t>00100001010000042151</t>
  </si>
  <si>
    <t>00100001010000042151
21/11/2022</t>
  </si>
  <si>
    <t>0062022000200012 0062022001800084</t>
  </si>
  <si>
    <t>DAF/EE</t>
  </si>
  <si>
    <t>2022CD-000085-0010500001</t>
  </si>
  <si>
    <t xml:space="preserve"> Compra de Productos de Cómputo</t>
  </si>
  <si>
    <t>0432022000500144-00</t>
  </si>
  <si>
    <t>00100001010000000120</t>
  </si>
  <si>
    <t>00100001010000000120
22/11/2022</t>
  </si>
  <si>
    <t>Compra de Materiales eléctricos y de cómputo</t>
  </si>
  <si>
    <t>Ji Computers Equipment S.A.</t>
  </si>
  <si>
    <t>0432022000500146-00</t>
  </si>
  <si>
    <t>00100001010000011813</t>
  </si>
  <si>
    <t>00100001010000011813
8/11/2022</t>
  </si>
  <si>
    <t>0432022000500146-01</t>
  </si>
  <si>
    <t>00100001010000011944</t>
  </si>
  <si>
    <t>00100001010000011944
22/11/2022</t>
  </si>
  <si>
    <t> 0062022000200015</t>
  </si>
  <si>
    <t>2022CD-000086-0010500001</t>
  </si>
  <si>
    <t>Compra de pizarras y mouse pad</t>
  </si>
  <si>
    <t>0432022000500157-00</t>
  </si>
  <si>
    <t>00100002010000060063</t>
  </si>
  <si>
    <t>00100002010000060063
16/11/2022</t>
  </si>
  <si>
    <t>Pizarras Tauro S.A.</t>
  </si>
  <si>
    <t>0432022000500158-00</t>
  </si>
  <si>
    <t>00100001010000019460</t>
  </si>
  <si>
    <t>00100001010000019460
16/11/2022</t>
  </si>
  <si>
    <t> 0062022001800085</t>
  </si>
  <si>
    <t>2022CD-000087-0010500001</t>
  </si>
  <si>
    <t>Compra de materiales de limpieza</t>
  </si>
  <si>
    <t xml:space="preserve">	Inter Quin de Grecia S.A.</t>
  </si>
  <si>
    <t>0432022000500159-00</t>
  </si>
  <si>
    <t>00100001010000008285</t>
  </si>
  <si>
    <t>00100001010000008285
14/11/2022</t>
  </si>
  <si>
    <t> 0062022000200016</t>
  </si>
  <si>
    <t>2022CD-000088-0010500001</t>
  </si>
  <si>
    <t>Compra de laptops</t>
  </si>
  <si>
    <t>Segacorp de Costa Rica S.A.</t>
  </si>
  <si>
    <t>0432022000500165-00</t>
  </si>
  <si>
    <t>00100001010000005303</t>
  </si>
  <si>
    <t>00100001010000005303
1/12/2022</t>
  </si>
  <si>
    <t>0062022001800076</t>
  </si>
  <si>
    <t>2022CD-000089-0010500001</t>
  </si>
  <si>
    <t> 0062022001800086</t>
  </si>
  <si>
    <t>2022CD-000090-0010500001</t>
  </si>
  <si>
    <t>Compra de materiales para mantenimiento</t>
  </si>
  <si>
    <t>0432022000500160-00</t>
  </si>
  <si>
    <t>14/11/2022</t>
  </si>
  <si>
    <t>00100002010000030566</t>
  </si>
  <si>
    <t>00100002010000030566
22/11/2022</t>
  </si>
  <si>
    <t>0432022000500161-00</t>
  </si>
  <si>
    <t>00100001010000003003</t>
  </si>
  <si>
    <t>00100001010000003003
29/11/2022</t>
  </si>
  <si>
    <t> 0062022001800083</t>
  </si>
  <si>
    <t>2022CD-000091-0010500001</t>
  </si>
  <si>
    <t>Compra de manguera de polietileno</t>
  </si>
  <si>
    <t>0432022000500164-00</t>
  </si>
  <si>
    <t>17/11/2022</t>
  </si>
  <si>
    <t>00100001010000011172</t>
  </si>
  <si>
    <t>00100001010000011172
7/12/2022</t>
  </si>
  <si>
    <t> 0062022001800082</t>
  </si>
  <si>
    <t>2022CD-000092-0010500001</t>
  </si>
  <si>
    <t>Compra de semilla de zanahoria</t>
  </si>
  <si>
    <t>0432022000500163-00</t>
  </si>
  <si>
    <t>00100001010000158278</t>
  </si>
  <si>
    <t>00100001010000158278 17/11/2022</t>
  </si>
  <si>
    <t> 0062022001800081</t>
  </si>
  <si>
    <t>2022CD-000093-0010500001</t>
  </si>
  <si>
    <t>0432022000500162-00</t>
  </si>
  <si>
    <t>00100001010000158412</t>
  </si>
  <si>
    <t>00100001010000158412
23/11/2022</t>
  </si>
  <si>
    <t>0062022000200014</t>
  </si>
  <si>
    <t>2022CD-000094-0010500001</t>
  </si>
  <si>
    <t>Capacitación: La razonabilidad del precio en contratación administrativa</t>
  </si>
  <si>
    <t>0432022000500156-00</t>
  </si>
  <si>
    <t>00100001010000000213</t>
  </si>
  <si>
    <t>00100001010000000213
29/11/2022</t>
  </si>
  <si>
    <t> 0062022001900022</t>
  </si>
  <si>
    <t>2022CD-000095-0010500001</t>
  </si>
  <si>
    <t>Compra de microondas</t>
  </si>
  <si>
    <t>Creditek Comercial S.A.</t>
  </si>
  <si>
    <t>0432022000500166-00</t>
  </si>
  <si>
    <t>22/11/2022</t>
  </si>
  <si>
    <t>00100001010000009577</t>
  </si>
  <si>
    <t>00100001010000009577
2/12/2022</t>
  </si>
  <si>
    <t>0062022002100007</t>
  </si>
  <si>
    <t>2022CD-000096-0010500001</t>
  </si>
  <si>
    <t>Segunda compra de materiales eléctricos para el LCT-ECD</t>
  </si>
  <si>
    <t xml:space="preserve">	0432022000500169-00</t>
  </si>
  <si>
    <t>00100001010000065709
00100001010000065710</t>
  </si>
  <si>
    <t>00100001010000065709
00100001010000065710
1/12/2022</t>
  </si>
  <si>
    <t>0062022001800087</t>
  </si>
  <si>
    <t>0432022000500171-00</t>
  </si>
  <si>
    <t>00100001010000006670
00100001010000006671</t>
  </si>
  <si>
    <t>00100001010000006670
00100001010000006671
22/12/2022</t>
  </si>
  <si>
    <t>0062022001800080</t>
  </si>
  <si>
    <t>2022CD-000097-0010500001</t>
  </si>
  <si>
    <t>0432022001600014-00</t>
  </si>
  <si>
    <t>13/12/2022</t>
  </si>
  <si>
    <t>00100006010000003213</t>
  </si>
  <si>
    <t>00100006010000003213
13/12/2022</t>
  </si>
  <si>
    <t>0062022000300005</t>
  </si>
  <si>
    <t>2022CD-000098-0010500001</t>
  </si>
  <si>
    <t>Servicio de mantenimiento preventivo de dispensadores de agua del INTA</t>
  </si>
  <si>
    <t>0062022000300004</t>
  </si>
  <si>
    <t>2022CD-000099-0010500001</t>
  </si>
  <si>
    <t>Adquisición de equipo de aire acondicionado para Sala de Reuniones del INTA</t>
  </si>
  <si>
    <t>Electroclimatica Saylo S.A.</t>
  </si>
  <si>
    <t>0432022000500167-00</t>
  </si>
  <si>
    <t>00700001010000000281</t>
  </si>
  <si>
    <t>00700001010000000281
5/12/2022</t>
  </si>
  <si>
    <t>0062022002100006</t>
  </si>
  <si>
    <t>2022CD-000100-0010500001</t>
  </si>
  <si>
    <t>Contratación de servicio de calibración de equipos de laboratorio</t>
  </si>
  <si>
    <t>Metcal Engineering Services S.A.</t>
  </si>
  <si>
    <t>0432022001600013-00</t>
  </si>
  <si>
    <t>00100001010000014714</t>
  </si>
  <si>
    <t>00100001010000014714
19/12/2022</t>
  </si>
  <si>
    <t>0062022000200017</t>
  </si>
  <si>
    <t>2022CD-000101-0010500001</t>
  </si>
  <si>
    <t>Servicios Profesionales para la Organización, Normalización e Inventario de Documentos</t>
  </si>
  <si>
    <t>0062022000300006</t>
  </si>
  <si>
    <t>2022CD-000102-0010500001</t>
  </si>
  <si>
    <t>Bioanalisis de Centro America BDC S.A.</t>
  </si>
  <si>
    <t>0432022001600017-00</t>
  </si>
  <si>
    <t>00100001010000002321</t>
  </si>
  <si>
    <t>00100001010000002321
16/12/2022</t>
  </si>
  <si>
    <t>0062022000300007</t>
  </si>
  <si>
    <t>2022CD-000103-0010500001</t>
  </si>
  <si>
    <t>Adquisición de llantas de varios tipos para la flotilla vehicular del INTA</t>
  </si>
  <si>
    <t>Llantas del Pacifico S.A.</t>
  </si>
  <si>
    <t>0432022000500168-00</t>
  </si>
  <si>
    <t>00100001010000041590</t>
  </si>
  <si>
    <t>00100001010000041590
1/12/2022</t>
  </si>
  <si>
    <t>Corporativo Llantero Ciento Seis S.A.</t>
  </si>
  <si>
    <t>0432022000500170-00</t>
  </si>
  <si>
    <t>00100001010000028576</t>
  </si>
  <si>
    <t>00100001010000028576
30/11/2022</t>
  </si>
  <si>
    <t>0062022001800089</t>
  </si>
  <si>
    <t>2022CD-000104-0010500001</t>
  </si>
  <si>
    <t>0432022001600015-00</t>
  </si>
  <si>
    <t>00100001010000120783</t>
  </si>
  <si>
    <t>00100001010000120783
8/12/2022</t>
  </si>
  <si>
    <t>0062022001800088</t>
  </si>
  <si>
    <t>2022CD-000105-0010500001</t>
  </si>
  <si>
    <t>Compra de router</t>
  </si>
  <si>
    <t>Spectrum Multimedia S.A.</t>
  </si>
  <si>
    <t>0432022000200005-00</t>
  </si>
  <si>
    <t>00100001010000000248</t>
  </si>
  <si>
    <t>00100001010000000248
14/12/2022</t>
  </si>
  <si>
    <t>0062022000200019</t>
  </si>
  <si>
    <t>2022CD-000106-0010500001</t>
  </si>
  <si>
    <t>Aplicom S.A.</t>
  </si>
  <si>
    <t>0822022000200023</t>
  </si>
  <si>
    <t>00100001010000002468</t>
  </si>
  <si>
    <t>00100001010000002468
20/12/2022</t>
  </si>
  <si>
    <t>0822022000200024</t>
  </si>
  <si>
    <t>00100001010000002470</t>
  </si>
  <si>
    <t>00100001010000002470
23/12/2022</t>
  </si>
  <si>
    <t>0822022000200028</t>
  </si>
  <si>
    <t>00100001010000002475</t>
  </si>
  <si>
    <t>00100001010000002475
28/12/2022</t>
  </si>
  <si>
    <t>0062022000200018</t>
  </si>
  <si>
    <t>2022CD-000107-0010500001</t>
  </si>
  <si>
    <t>Compra de Toners para el INTA</t>
  </si>
  <si>
    <t>La Goveta S.A.</t>
  </si>
  <si>
    <t>0432022000500174-00</t>
  </si>
  <si>
    <t>00100001010000000289</t>
  </si>
  <si>
    <t>00100001010000000289
14/12/2022</t>
  </si>
  <si>
    <t>IPL Sistemas S.A.</t>
  </si>
  <si>
    <t>0432022000500175-00</t>
  </si>
  <si>
    <t>00100001010000002244</t>
  </si>
  <si>
    <t>00100001010000002244
14/12/2022</t>
  </si>
  <si>
    <t>Servicios Técnicos Especializados STE S.A.</t>
  </si>
  <si>
    <t>0432022000500172-00</t>
  </si>
  <si>
    <t>00100002010000005891</t>
  </si>
  <si>
    <t>00100002010000005891
2/12/2022</t>
  </si>
  <si>
    <t>0432022000500173-00</t>
  </si>
  <si>
    <t>00100001010000012083</t>
  </si>
  <si>
    <t>00100001010000012083
7/12/2022</t>
  </si>
  <si>
    <t>Solicitud</t>
  </si>
  <si>
    <t>0062021000300007</t>
  </si>
  <si>
    <t>ELD/DAF</t>
  </si>
  <si>
    <t>2022LA-000001-0010500001</t>
  </si>
  <si>
    <t>Servicio de mantenimiento preventivo y correctivo de vehículos</t>
  </si>
  <si>
    <t>Desierta</t>
  </si>
  <si>
    <t>0062022001900005
0062022001800003
0062022001800001
0062022001800002</t>
  </si>
  <si>
    <t>EJN
ELM
ELD
ECD</t>
  </si>
  <si>
    <t>2022LA-000002-0010500001</t>
  </si>
  <si>
    <t>Compra de Otros Productos Químicos</t>
  </si>
  <si>
    <t xml:space="preserve">0432022000500047-00	</t>
  </si>
  <si>
    <t>05000002010000012906
05000002010000012907
01900002010000021823
03400002010000018655
04200002010000014975</t>
  </si>
  <si>
    <t>05000002010000012906
05000002010000012907
01900002010000021823
03400002010000018655
04200002010000014975
24/6/2022</t>
  </si>
  <si>
    <t>Facturas publicadas en el expediente</t>
  </si>
  <si>
    <t>0432022000500047-01</t>
  </si>
  <si>
    <t>01900002010000022999
01900002010000023000</t>
  </si>
  <si>
    <t>01900002010000022999
01900002010000023000
1/9/2022</t>
  </si>
  <si>
    <t xml:space="preserve">Factura publicada en el expediente </t>
  </si>
  <si>
    <t>0062022001800021
0062022002200002
0062022001900006</t>
  </si>
  <si>
    <t>2022LA-000003-0010500001</t>
  </si>
  <si>
    <t>Grupo Favarcia S.A.</t>
  </si>
  <si>
    <t>0432022000500079-00</t>
  </si>
  <si>
    <t>00100002010000274788</t>
  </si>
  <si>
    <t>00100002010000274788 3/8/2022</t>
  </si>
  <si>
    <t>Ventas y Servicios de Equipo Médico y Electronico ORGOMA S.A.</t>
  </si>
  <si>
    <t>0432022000500080-00</t>
  </si>
  <si>
    <t>00100001010000002657</t>
  </si>
  <si>
    <t>00100001010000002657
2/9/2022</t>
  </si>
  <si>
    <t>Tecnología Aplicada Internacional S.A.</t>
  </si>
  <si>
    <t>0432022000500081-00</t>
  </si>
  <si>
    <t xml:space="preserve">00100001010000003015
00100001010000003041 </t>
  </si>
  <si>
    <t>00100001010000003015
00100001010000003041 
29/11/2022</t>
  </si>
  <si>
    <t>Suspensiones de Costa Rica S.A.</t>
  </si>
  <si>
    <t>0432022000500082-00</t>
  </si>
  <si>
    <t>00100001010000003090</t>
  </si>
  <si>
    <t>00100001010000003090
8/8/2022</t>
  </si>
  <si>
    <t>ISASA Latam S.A.</t>
  </si>
  <si>
    <t>0432022000500083-00</t>
  </si>
  <si>
    <t>00100001010000001917</t>
  </si>
  <si>
    <t>00100001010000001917
2/9/2022</t>
  </si>
  <si>
    <t>Megabaterias Suministros y Equipos de Costa Rica S.A.</t>
  </si>
  <si>
    <t>0432022000500084-00</t>
  </si>
  <si>
    <t>00100001010000026861</t>
  </si>
  <si>
    <t>00100001010000026861
19/8/2022</t>
  </si>
  <si>
    <t>Instrumentación Analítica y Biotecnológica S.A.</t>
  </si>
  <si>
    <t>0432022000500089-00</t>
  </si>
  <si>
    <t>00100001010000000640</t>
  </si>
  <si>
    <t>00100001010000000640
2/9/2022</t>
  </si>
  <si>
    <t>Araya Industrial &amp; Automotriz S.A.</t>
  </si>
  <si>
    <t>0432022000500091-00</t>
  </si>
  <si>
    <t>00100001010000000253</t>
  </si>
  <si>
    <t>00100001010000000253
23/8/2022</t>
  </si>
  <si>
    <t>0062022000300001</t>
  </si>
  <si>
    <t>2022LA-000004-0010500001</t>
  </si>
  <si>
    <t>Mantenimiento correctivo de la flotilla institucional del INTA</t>
  </si>
  <si>
    <t>4 en Línea Automotriz S.A.</t>
  </si>
  <si>
    <t>0822022000300061</t>
  </si>
  <si>
    <t>00100001010000009810
00100001010000009811
00100001010000009812
00100001010000009813
00100001010000009814
00100001010000009823</t>
  </si>
  <si>
    <t>00100001010000009810
00100001010000009811
00100001010000009812
00100001010000009813
00100001010000009814
00100001010000009823
31/8/2022</t>
  </si>
  <si>
    <t>0822022000300062</t>
  </si>
  <si>
    <t>00100001010000009834
00100001010000009839
00100001010000009842
00100001010000009849</t>
  </si>
  <si>
    <t>00100001010000009834
00100001010000009839
00100001010000009842
00100001010000009849
6/9/2022</t>
  </si>
  <si>
    <t>0822022000300063</t>
  </si>
  <si>
    <t>00100001010000009928
00100001010000009929
00100001010000009930</t>
  </si>
  <si>
    <t>00100001010000009928
00100001010000009929
00100001010000009930
14/9/2022</t>
  </si>
  <si>
    <t>0822022000300065</t>
  </si>
  <si>
    <t>00100001010000009954
00100001010000009982</t>
  </si>
  <si>
    <t>00100001010000009954
00100001010000009982
20/9/2022</t>
  </si>
  <si>
    <t>0822022000300066</t>
  </si>
  <si>
    <t>00100001010000009988</t>
  </si>
  <si>
    <t>00100001010000009988
26/9/2022</t>
  </si>
  <si>
    <t>0822022000300067</t>
  </si>
  <si>
    <t>00100001010000009956</t>
  </si>
  <si>
    <t>00100001010000009956
20/9/2022</t>
  </si>
  <si>
    <t>0822022000300070</t>
  </si>
  <si>
    <t>00100001010000010010
00100001010000010011
00100001010000010012
00100001010000010013
00100001010000010014</t>
  </si>
  <si>
    <t>00100001010000010010
00100001010000010011
00100001010000010012
00100001010000010013
00100001010000010014
29/9/2022</t>
  </si>
  <si>
    <t>0822022000300072</t>
  </si>
  <si>
    <t>00100001010000010029
00100001010000010046
00100001010000010084</t>
  </si>
  <si>
    <t>00100001010000010029
00100001010000010046
00100001010000010084
5/10/2022</t>
  </si>
  <si>
    <t>0822022000300073</t>
  </si>
  <si>
    <t>00100001010000010026
00100001010000010027</t>
  </si>
  <si>
    <t>00100001010000010026
00100001010000010027
30/9/2022</t>
  </si>
  <si>
    <t>0822022000300074</t>
  </si>
  <si>
    <t>00100001010000010089
00100001010000010090</t>
  </si>
  <si>
    <t>00100001010000010089
00100001010000010090
11/10/2022</t>
  </si>
  <si>
    <t>0822022000300076</t>
  </si>
  <si>
    <t>00100001010000010083
00100001010000010082</t>
  </si>
  <si>
    <t>00100001010000010083
00100001010000010082
11/10/2022</t>
  </si>
  <si>
    <t>0822022000300077</t>
  </si>
  <si>
    <t>00100001010000010114
00100001010000010115
00100001010000010116
00100001010000010126
00100001010000010128</t>
  </si>
  <si>
    <t>00100001010000010114
00100001010000010115
00100001010000010116
00100001010000010126
00100001010000010128
18/10/2022</t>
  </si>
  <si>
    <t>0822022000300078</t>
  </si>
  <si>
    <t>00100001010000010125</t>
  </si>
  <si>
    <t>00100001010000010125
17/10/2022</t>
  </si>
  <si>
    <t>0822022000300079</t>
  </si>
  <si>
    <t>00100001010000010132
00100001010000010133</t>
  </si>
  <si>
    <t>00100001010000010132
00100001010000010133
18/10/2022</t>
  </si>
  <si>
    <t>0822022000300082</t>
  </si>
  <si>
    <t>00100001010000010158
00100001010000010159</t>
  </si>
  <si>
    <t>00100001010000010158
00100001010000010159
24/10/2022</t>
  </si>
  <si>
    <t>0822022000300083</t>
  </si>
  <si>
    <t>00100001010000010190
00100001010000010191</t>
  </si>
  <si>
    <t>00100001010000010190
00100001010000010191
1/11/2022</t>
  </si>
  <si>
    <t>0822022000300085</t>
  </si>
  <si>
    <t>00100001010000010204
00100001010000010216
00100001010000010217</t>
  </si>
  <si>
    <t>00100001010000010204
00100001010000010216
00100001010000010217
4/11/2022</t>
  </si>
  <si>
    <t>0822022000300086</t>
  </si>
  <si>
    <t>00100001010000010218</t>
  </si>
  <si>
    <t>00100001010000010218
4/11/2022</t>
  </si>
  <si>
    <t>0822022000300087</t>
  </si>
  <si>
    <t>00100001010000010237
00100001010000010369</t>
  </si>
  <si>
    <t>00100001010000010237
00100001010000010369
29/11/2022</t>
  </si>
  <si>
    <t>0822022000300089</t>
  </si>
  <si>
    <t>00100001010000010271
00100001010000010272
00100001010000010273
00100001010000010274</t>
  </si>
  <si>
    <t>00100001010000010271
00100001010000010272
00100001010000010273
00100001010000010274
11/11/2022</t>
  </si>
  <si>
    <t>0822022000300092</t>
  </si>
  <si>
    <t>00100001010000010313</t>
  </si>
  <si>
    <t>00100001010000010313
18/11/2022</t>
  </si>
  <si>
    <t>0822022000300095</t>
  </si>
  <si>
    <t>00100001010000010346
00100001010000010347</t>
  </si>
  <si>
    <t>00100001010000010346
00100001010000010347
25/11/2022</t>
  </si>
  <si>
    <t>0822022000300096</t>
  </si>
  <si>
    <t>00100001010000010377</t>
  </si>
  <si>
    <t>00100001010000010377
29/11/2022</t>
  </si>
  <si>
    <t>0822022000300098</t>
  </si>
  <si>
    <t>00100001010000010375</t>
  </si>
  <si>
    <t>00100001010000010375
29/11/2022</t>
  </si>
  <si>
    <t>0822022000300099</t>
  </si>
  <si>
    <t>00100001010000010385
00100001010000010400
00100001010000010401
00100001010000010402</t>
  </si>
  <si>
    <t>00100001010000010385
00100001010000010400
00100001010000010401
00100001010000010402
2/12/2022</t>
  </si>
  <si>
    <t xml:space="preserve">Facturas publicadas en el expediente </t>
  </si>
  <si>
    <t>0822022000300100</t>
  </si>
  <si>
    <t>00100001010000010452</t>
  </si>
  <si>
    <t>00100001010000010452
12/12/2022</t>
  </si>
  <si>
    <t>0822022000300103</t>
  </si>
  <si>
    <t>00100001010000010460
00100001010000010461
00100001010000010462
00100001010000010463
00100001010000010464</t>
  </si>
  <si>
    <t>00100001010000010460
00100001010000010461
00100001010000010462
00100001010000010463
00100001010000010464
13/12/2022</t>
  </si>
  <si>
    <t>0822022000300104</t>
  </si>
  <si>
    <t>00100001010000010485</t>
  </si>
  <si>
    <t>00100001010000010485
15/12/2022</t>
  </si>
  <si>
    <t>0822022000300105</t>
  </si>
  <si>
    <t>00100001010000010505</t>
  </si>
  <si>
    <t>00100001010000010505
19/12/2022</t>
  </si>
  <si>
    <t xml:space="preserve">Número Trámite </t>
  </si>
  <si>
    <t>Número de Contrato o Pedido</t>
  </si>
  <si>
    <t>Periodo</t>
  </si>
  <si>
    <t>Lugar</t>
  </si>
  <si>
    <t>Recepción Definitiva</t>
  </si>
  <si>
    <t>2017LA-000004-0010500001</t>
  </si>
  <si>
    <t>Servicio de seguridad y vigilancia para diferentes dependencias del INTA</t>
  </si>
  <si>
    <t>Sevin LTDA</t>
  </si>
  <si>
    <t>0432017001600009-04</t>
  </si>
  <si>
    <t>Del 01/01/21 al 31/10/21</t>
  </si>
  <si>
    <t>Guápiles</t>
  </si>
  <si>
    <t>00100001010000008749</t>
  </si>
  <si>
    <t>0010000101000000874923/11/2022</t>
  </si>
  <si>
    <t>2017LA-000006-0010500001</t>
  </si>
  <si>
    <t>Mantenimiento preventivo y correctivo flotilla vehicular INTA</t>
  </si>
  <si>
    <t>0822022000300001</t>
  </si>
  <si>
    <t>00100001010000008377</t>
  </si>
  <si>
    <t>00100001010000008377 10/1/2022</t>
  </si>
  <si>
    <t>PM-2022-012</t>
  </si>
  <si>
    <t>0822022000300002</t>
  </si>
  <si>
    <t>00100001010000008376</t>
  </si>
  <si>
    <t>00100001010000008376 10/1/2022</t>
  </si>
  <si>
    <t>0822022000300003</t>
  </si>
  <si>
    <t>00100001010000008375</t>
  </si>
  <si>
    <t>00100001010000008375 10/1/2022</t>
  </si>
  <si>
    <t>0822022000300004</t>
  </si>
  <si>
    <t>00100001010000008403</t>
  </si>
  <si>
    <t>00100001010000008403 14/1/2022</t>
  </si>
  <si>
    <t>PM-2022-015</t>
  </si>
  <si>
    <t>0822022000300005</t>
  </si>
  <si>
    <t>00100001010000008402</t>
  </si>
  <si>
    <t>00100001010000008402 14/1/2022</t>
  </si>
  <si>
    <t>0822022000300006</t>
  </si>
  <si>
    <t>00100001010000008430</t>
  </si>
  <si>
    <t>00100001010000008430 18/1/2022</t>
  </si>
  <si>
    <t>PM-2022-018</t>
  </si>
  <si>
    <t>0822022000300007</t>
  </si>
  <si>
    <t>00100001010000008428</t>
  </si>
  <si>
    <t>00100001010000008428 18/1/2022</t>
  </si>
  <si>
    <t>0822022000300008</t>
  </si>
  <si>
    <t>00100001010000008429</t>
  </si>
  <si>
    <t>00100001010000008429 18/1/2022</t>
  </si>
  <si>
    <t>0822022000300009</t>
  </si>
  <si>
    <t>00100001010000008456</t>
  </si>
  <si>
    <t>00100001010000008456 21/1/2022</t>
  </si>
  <si>
    <t>0822022000300010</t>
  </si>
  <si>
    <t>00100001010000008443</t>
  </si>
  <si>
    <t>00100001010000008443 20/1/2022</t>
  </si>
  <si>
    <t>0822022000300011</t>
  </si>
  <si>
    <t>00100001010000008439</t>
  </si>
  <si>
    <t>00100001010000008439 19/1/2022</t>
  </si>
  <si>
    <t>0822022000300012</t>
  </si>
  <si>
    <t>00100001010000008455</t>
  </si>
  <si>
    <t>00100001010000008455 21/1/2022</t>
  </si>
  <si>
    <t>0822022000300013</t>
  </si>
  <si>
    <t>00100001010000008454</t>
  </si>
  <si>
    <t>00100001010000008454 21/1/2022</t>
  </si>
  <si>
    <t>0822022000300014</t>
  </si>
  <si>
    <t>00100001010000008453</t>
  </si>
  <si>
    <t>00100001010000008453 21/1/2022</t>
  </si>
  <si>
    <t>0822022000300015</t>
  </si>
  <si>
    <t>00100001010000008479</t>
  </si>
  <si>
    <t>00100001010000008479 25/1/2022</t>
  </si>
  <si>
    <t>PM-2022-020</t>
  </si>
  <si>
    <t>0822022000300016</t>
  </si>
  <si>
    <t>00100001010000008480</t>
  </si>
  <si>
    <t>00100001010000008480 25/1/2022</t>
  </si>
  <si>
    <t>0822022000300017</t>
  </si>
  <si>
    <t>00100001010000008506</t>
  </si>
  <si>
    <t>00100001010000008506 28/1/2022</t>
  </si>
  <si>
    <t>0822022000300018</t>
  </si>
  <si>
    <t>00100001010000008491</t>
  </si>
  <si>
    <t>00100001010000008491 26/1/2022</t>
  </si>
  <si>
    <t>0822022000300019</t>
  </si>
  <si>
    <t>₡38 992,28</t>
  </si>
  <si>
    <t>00100001010000008538</t>
  </si>
  <si>
    <t>00100001010000008538 1/2/2022</t>
  </si>
  <si>
    <t>0822022000300020</t>
  </si>
  <si>
    <t>₡50 000,19</t>
  </si>
  <si>
    <t>00100001010000008537</t>
  </si>
  <si>
    <t>00100001010000008537 1/2/2022</t>
  </si>
  <si>
    <t>0822022000300024</t>
  </si>
  <si>
    <t>00100001010000008951
00100001010000008952
00100001010000008953
00100001010000008954
00100001010000008955
00100001010000008956</t>
  </si>
  <si>
    <t>00100001010000008951
00100001010000008952
00100001010000008953
00100001010000008954
00100001010000008955
00100001010000008956 6/4/2022</t>
  </si>
  <si>
    <t>0822022000300026</t>
  </si>
  <si>
    <t>00100001010000008974
00100001010000008975
00100001010000008976
00100001010000008977
00100001010000008978</t>
  </si>
  <si>
    <t>00100001010000008974
00100001010000008975
00100001010000008976
00100001010000008977
00100001010000008978 8/4/2022</t>
  </si>
  <si>
    <t>0822022000300027</t>
  </si>
  <si>
    <t>00100001010000009021
00100001010000009022</t>
  </si>
  <si>
    <t>00100001010000009021
00100001010000009022 21/4/2022</t>
  </si>
  <si>
    <t>0822022000300028</t>
  </si>
  <si>
    <t>00100001010000009049
00100001010000009066</t>
  </si>
  <si>
    <t>00100001010000009049
00100001010000009066 28/4/2022</t>
  </si>
  <si>
    <t>0822022000300031</t>
  </si>
  <si>
    <t>00100001010000009236</t>
  </si>
  <si>
    <t>0010000101000000923624/5/2022</t>
  </si>
  <si>
    <t>0822022000300033</t>
  </si>
  <si>
    <t>00100001010000009094
00100001010000009095
00100001010000009138</t>
  </si>
  <si>
    <t>00100001010000009094
00100001010000009095
00100001010000009138
10/5/2022</t>
  </si>
  <si>
    <t>0822022000300034</t>
  </si>
  <si>
    <t>00100001010000009097
00100001010000009111</t>
  </si>
  <si>
    <t>00100001010000009097
00100001010000009111 5/5/2022</t>
  </si>
  <si>
    <t>0822022000300035</t>
  </si>
  <si>
    <t>00100001010000009118
00100001010000009119</t>
  </si>
  <si>
    <t>00100001010000009118
00100001010000009119
5/5/2022</t>
  </si>
  <si>
    <t>0822022000300037</t>
  </si>
  <si>
    <t>00100001010000009199
00100001010000009200
00100001010000009202
00100001010000009227</t>
  </si>
  <si>
    <t>00100001010000009199
00100001010000009200
00100001010000009202
00100001010000009227
23/5/2022</t>
  </si>
  <si>
    <t>0822022000300038</t>
  </si>
  <si>
    <t>00100001010000009253
00100001010000009254
00100001010000009260</t>
  </si>
  <si>
    <t>00100001010000009253
00100001010000009254
00100001010000009260
27/5/2022</t>
  </si>
  <si>
    <t>0822022000300040</t>
  </si>
  <si>
    <t>00100001010000009360
00100001010000009361
00100001010000009363
00100001010000009364
00100001010000009365
00100001010000009366
00100001010000009367</t>
  </si>
  <si>
    <t>00100001010000009360
00100001010000009361
00100001010000009363
00100001010000009364
00100001010000009365
00100001010000009366
00100001010000009367
16/6/2022</t>
  </si>
  <si>
    <t>0822022000300042</t>
  </si>
  <si>
    <t>00100001010000009408
00100001010000009409
00100001010000009410
00100001010000009411
00100001010000009412</t>
  </si>
  <si>
    <t>00100001010000009408
00100001010000009409
00100001010000009410
00100001010000009411
00100001010000009412
24/6/2022</t>
  </si>
  <si>
    <t>0822022000300045</t>
  </si>
  <si>
    <t>00100001010000009486
00100001010000009487
00100001010000009488</t>
  </si>
  <si>
    <t>00100001010000009486
00100001010000009487
00100001010000009488
6/7/2022</t>
  </si>
  <si>
    <t>0822022000300046</t>
  </si>
  <si>
    <t>00100001010000009540
00100001010000009541
00100001010000009542</t>
  </si>
  <si>
    <t>00100001010000009540
00100001010000009541
00100001010000009542
13/7/2022</t>
  </si>
  <si>
    <t>0822022000300048</t>
  </si>
  <si>
    <t>00100001010000009603</t>
  </si>
  <si>
    <t>00100001010000009603
22/7/2022</t>
  </si>
  <si>
    <t>0822022000300049</t>
  </si>
  <si>
    <t>00100001010000009574
00100001010000009579</t>
  </si>
  <si>
    <t>00100001010000009574
00100001010000009579
19/7/2022</t>
  </si>
  <si>
    <t>0822022000300051</t>
  </si>
  <si>
    <t>00100001010000009625
00100001010000009626</t>
  </si>
  <si>
    <t>00100001010000009625
00100001010000009626
28/7/2022</t>
  </si>
  <si>
    <t>0822022000300052</t>
  </si>
  <si>
    <t>00100001010000009631
00100001010000009632
00100001010000009633</t>
  </si>
  <si>
    <t>00100001010000009631
00100001010000009632
00100001010000009633
28/7/2022</t>
  </si>
  <si>
    <t>0822022000300055</t>
  </si>
  <si>
    <t>00100001010000009702</t>
  </si>
  <si>
    <t>00100001010000009702
10/8/2022</t>
  </si>
  <si>
    <t>0822022000300056</t>
  </si>
  <si>
    <t>00100001010000009705</t>
  </si>
  <si>
    <t>00100001010000009705
10/8/2022</t>
  </si>
  <si>
    <t>0822022000300057</t>
  </si>
  <si>
    <t>00100001010000009750
00100001010000009751
00100001010000009764</t>
  </si>
  <si>
    <t>00100001010000009750
00100001010000009751
0010000101000000976423/8/2022</t>
  </si>
  <si>
    <t>Miguel Gerardo Vásquez Hernández</t>
  </si>
  <si>
    <t>0822022001800019</t>
  </si>
  <si>
    <t>00100001010000000772</t>
  </si>
  <si>
    <t>0010000101000000077224/6/2022</t>
  </si>
  <si>
    <t>0822022001800020</t>
  </si>
  <si>
    <t>00100001010000000775</t>
  </si>
  <si>
    <t>0010000101000000077524/6/2022</t>
  </si>
  <si>
    <t>0822022001800021</t>
  </si>
  <si>
    <t>00100001010000000773</t>
  </si>
  <si>
    <t>0010000101000000077324/6/2022</t>
  </si>
  <si>
    <t>0822022001800022</t>
  </si>
  <si>
    <t>00100001010000000774</t>
  </si>
  <si>
    <t>0010000101000000077424/6/2022</t>
  </si>
  <si>
    <t>0822022001800028</t>
  </si>
  <si>
    <t>00100001010000000807</t>
  </si>
  <si>
    <t>0010000101000000080714/7/2022</t>
  </si>
  <si>
    <t>0822022001800029</t>
  </si>
  <si>
    <t>00100001010000000808</t>
  </si>
  <si>
    <t>0010000101000000080814/7/2022</t>
  </si>
  <si>
    <t>0822022001800030</t>
  </si>
  <si>
    <t>00100001010000000809</t>
  </si>
  <si>
    <t>0010000101000000080914/7/2022</t>
  </si>
  <si>
    <t>0822022001800033</t>
  </si>
  <si>
    <t>00100001010000000818</t>
  </si>
  <si>
    <t>0010000101000000081822/7/2022</t>
  </si>
  <si>
    <t>0822022001800034</t>
  </si>
  <si>
    <t>00100001010000000819</t>
  </si>
  <si>
    <t>0010000101000000081922/7/2022</t>
  </si>
  <si>
    <t>0822022001800035</t>
  </si>
  <si>
    <t>00100001010000000820</t>
  </si>
  <si>
    <t>0010000101000000082022/7/2022</t>
  </si>
  <si>
    <t>0822022001800042</t>
  </si>
  <si>
    <t>00100001010000000834</t>
  </si>
  <si>
    <t>0010000101000000083416/8/2022</t>
  </si>
  <si>
    <t>2018LA-000004-0010500001</t>
  </si>
  <si>
    <t>Oficina de Investigación Confidencial Seguridad y Vigilancia OFICSEVI</t>
  </si>
  <si>
    <t>0432019001600004-03</t>
  </si>
  <si>
    <t>Del 18/12/21 al 17/01/22</t>
  </si>
  <si>
    <t>Cañas</t>
  </si>
  <si>
    <t>00100001010000001100</t>
  </si>
  <si>
    <t>00100001010000001100 17/1/2022</t>
  </si>
  <si>
    <t>Del 18/01/22 al 17/02/22</t>
  </si>
  <si>
    <t>00100001010000001137</t>
  </si>
  <si>
    <t>00100001010000001137 17/2/2022</t>
  </si>
  <si>
    <t>PM-2022-024</t>
  </si>
  <si>
    <t>Del 18/02/22 al 17/03/22</t>
  </si>
  <si>
    <t>00100001010000001173</t>
  </si>
  <si>
    <t>00100001010000001173 17/3/2022</t>
  </si>
  <si>
    <t>Del 18/03/22 al 17/04/22</t>
  </si>
  <si>
    <t>00100001010000001217</t>
  </si>
  <si>
    <t>00100001010000001217 17/4/2022</t>
  </si>
  <si>
    <t>Del 18/04/22 al 17/05/22</t>
  </si>
  <si>
    <t>00100001010000001262</t>
  </si>
  <si>
    <t>0010000101000000126217/5/2022</t>
  </si>
  <si>
    <t>Del 18/05/22 al 17/06/22</t>
  </si>
  <si>
    <t>00100001010000001301</t>
  </si>
  <si>
    <t>0010000101000000130117/6/2022</t>
  </si>
  <si>
    <t>Del 18/06/22 al 17/07/22</t>
  </si>
  <si>
    <t>00100001010000001347</t>
  </si>
  <si>
    <t>0010000101000000134717/7/2022</t>
  </si>
  <si>
    <t>0432019001600004-06</t>
  </si>
  <si>
    <t>Del 18/07/22 al 17/08/22</t>
  </si>
  <si>
    <t>00100001010000001388</t>
  </si>
  <si>
    <t>0010000101000000138817/8/2022</t>
  </si>
  <si>
    <t>Del 18/08/22 al 17/09/22</t>
  </si>
  <si>
    <t>00100001010000001430</t>
  </si>
  <si>
    <t>0010000101000000143017/9/2022</t>
  </si>
  <si>
    <t>Del 18/09/22 al 17/10/22</t>
  </si>
  <si>
    <t>00100001010000001481</t>
  </si>
  <si>
    <t>0010000101000000148117/10/2022</t>
  </si>
  <si>
    <t>Del 18/10/22 al 17/11/22</t>
  </si>
  <si>
    <t>00100001010000001527</t>
  </si>
  <si>
    <t>0010000101000000152717/11/2022</t>
  </si>
  <si>
    <t>Del 18/11/22 al 17/12/22</t>
  </si>
  <si>
    <t>00100001010000001575</t>
  </si>
  <si>
    <t>0010000101000000157517/12/2022</t>
  </si>
  <si>
    <t>Del 01/07/20 al 28/02/22</t>
  </si>
  <si>
    <t>00100001010000001517</t>
  </si>
  <si>
    <t>001000010100000015179/11/2022</t>
  </si>
  <si>
    <t>Reajuste de precios. Publicado.</t>
  </si>
  <si>
    <t>0432019001600004-04</t>
  </si>
  <si>
    <t>Quepos</t>
  </si>
  <si>
    <t>00100001010000001101</t>
  </si>
  <si>
    <t>00100001010000001101 17/1/2022</t>
  </si>
  <si>
    <t>00100001010000001138</t>
  </si>
  <si>
    <t>00100001010000001138 17/2/2022</t>
  </si>
  <si>
    <t>00100001010000001174</t>
  </si>
  <si>
    <t>00100001010000001174 17/3/2022</t>
  </si>
  <si>
    <t>00100001010000001218</t>
  </si>
  <si>
    <t>00100001010000001218 17/4/2022</t>
  </si>
  <si>
    <t>00100001010000001263</t>
  </si>
  <si>
    <t>0010000101000000126317/5/2022</t>
  </si>
  <si>
    <t>00100001010000001302</t>
  </si>
  <si>
    <t>0010000101000000130217/6/2022</t>
  </si>
  <si>
    <t>00100001010000001348</t>
  </si>
  <si>
    <t>0010000101000000134817/7/2022</t>
  </si>
  <si>
    <t>0432019001600004-05</t>
  </si>
  <si>
    <t>0010000101000000138917/8/2022</t>
  </si>
  <si>
    <t>00100001010000001431</t>
  </si>
  <si>
    <t>0010000101000000143117/9/2022</t>
  </si>
  <si>
    <t>00100001010000001482</t>
  </si>
  <si>
    <t>0010000101000000148217/10/2022</t>
  </si>
  <si>
    <t>0010000101000000152817/11/2022</t>
  </si>
  <si>
    <t>00100001010000001576</t>
  </si>
  <si>
    <t>0010000101000000157617/12/2022</t>
  </si>
  <si>
    <t>00100001010000001518</t>
  </si>
  <si>
    <t>001000010100000015189/11/2022</t>
  </si>
  <si>
    <t>2018LA-000005-0010500001</t>
  </si>
  <si>
    <t xml:space="preserve">Servicio de limpieza </t>
  </si>
  <si>
    <t>Servicios de Limpieza YAMI S.A.</t>
  </si>
  <si>
    <t>0432019001600001-04</t>
  </si>
  <si>
    <t>Del 01/01/22 al 31/01/22</t>
  </si>
  <si>
    <t>Anonos</t>
  </si>
  <si>
    <t>00100001010000000427</t>
  </si>
  <si>
    <t>00100001010000000427 31/1/2022</t>
  </si>
  <si>
    <t>0432019001600001-05</t>
  </si>
  <si>
    <t>Del 01/02/22 al 28/02/22</t>
  </si>
  <si>
    <t>00100001010000000438</t>
  </si>
  <si>
    <t>00100001010000000438 28/2/2022</t>
  </si>
  <si>
    <t>PM-2022-030</t>
  </si>
  <si>
    <t>Del 01/03/22 al 31/03/22</t>
  </si>
  <si>
    <t>00100001010000000447</t>
  </si>
  <si>
    <t xml:space="preserve"> 00100001010000000447 31/3/2022</t>
  </si>
  <si>
    <t>Del 01/04/22 al 30/04/22</t>
  </si>
  <si>
    <t>Proforma 19</t>
  </si>
  <si>
    <t>Proforma 19
30/4/2022</t>
  </si>
  <si>
    <t>Del 01/05/22 al 31/05/22</t>
  </si>
  <si>
    <t>Proforma 29</t>
  </si>
  <si>
    <t>Proforma 29
31/5/2022</t>
  </si>
  <si>
    <t>Del 01/06/22 al 30/06/22</t>
  </si>
  <si>
    <t>00100001010000000475</t>
  </si>
  <si>
    <t>0010000101000000047530/6/2022</t>
  </si>
  <si>
    <t>Del 01/07/22 al 31/07/22</t>
  </si>
  <si>
    <t>00100001010000000486</t>
  </si>
  <si>
    <t>0010000101000000048631/7/2022</t>
  </si>
  <si>
    <t>Del 01/08/22 al 31/08/22</t>
  </si>
  <si>
    <t>00100001010000000494</t>
  </si>
  <si>
    <t>0010000101000000049431/8/2022</t>
  </si>
  <si>
    <t>Del 01/09/22 al 30/09/22</t>
  </si>
  <si>
    <t>00100001010000000504</t>
  </si>
  <si>
    <t>0010000101000000050430/9/2022</t>
  </si>
  <si>
    <t>Del 01/10/22 al 31/10/22</t>
  </si>
  <si>
    <t>00100001010000000516</t>
  </si>
  <si>
    <t>0010000101000000051631/10/2022</t>
  </si>
  <si>
    <t>Del 01/11/22 al 30/11/22</t>
  </si>
  <si>
    <t>00100001010000000524</t>
  </si>
  <si>
    <t>0010000101000000052430/11/2022</t>
  </si>
  <si>
    <t>Del 01/12/22 al 31/12/22</t>
  </si>
  <si>
    <t>00100001010000000528</t>
  </si>
  <si>
    <t>0010000101000000052831/12/2022</t>
  </si>
  <si>
    <t>PM-2023-008</t>
  </si>
  <si>
    <t>0432019001600001-03</t>
  </si>
  <si>
    <t>Ochomogo</t>
  </si>
  <si>
    <t>00100001010000000426</t>
  </si>
  <si>
    <t xml:space="preserve"> 00100001010000000426 31/1/2022</t>
  </si>
  <si>
    <t>0432019001600001-06</t>
  </si>
  <si>
    <t>00100001010000000437</t>
  </si>
  <si>
    <t xml:space="preserve"> 00100001010000000437 28/2/2022</t>
  </si>
  <si>
    <t>00100001010000000446</t>
  </si>
  <si>
    <t xml:space="preserve"> 00100001010000000446 31/3/2022</t>
  </si>
  <si>
    <t>Proforma 18</t>
  </si>
  <si>
    <t>Proforma 18
30/4/2022</t>
  </si>
  <si>
    <t>Proforma 28</t>
  </si>
  <si>
    <t>Proforma 28
31/5/2022</t>
  </si>
  <si>
    <t>00100001010000000474</t>
  </si>
  <si>
    <t>0010000101000000047430/6/2022</t>
  </si>
  <si>
    <t>00100001010000000485</t>
  </si>
  <si>
    <t>0010000101000000048531/7/2022</t>
  </si>
  <si>
    <t>00100001010000000493</t>
  </si>
  <si>
    <t>0010000101000000049331/8/2022</t>
  </si>
  <si>
    <t>00100001010000000503</t>
  </si>
  <si>
    <t>0010000101000000050330/9/2022</t>
  </si>
  <si>
    <t>00100001010000000515</t>
  </si>
  <si>
    <t>0010000101000000051531/10/2022</t>
  </si>
  <si>
    <t>00100001010000000523</t>
  </si>
  <si>
    <t>0010000101000000052330/11/2022</t>
  </si>
  <si>
    <t>00100001010000000527</t>
  </si>
  <si>
    <t>0010000101000000052731/12/2022</t>
  </si>
  <si>
    <t>2018LN-000007-0009100001</t>
  </si>
  <si>
    <t>Licitación de convenio marco servicios de seguridad y vigilancia física</t>
  </si>
  <si>
    <t>0822021000200002</t>
  </si>
  <si>
    <t>Carlos Duran</t>
  </si>
  <si>
    <t>00100001010000001102</t>
  </si>
  <si>
    <t xml:space="preserve"> 00100001010000001102 17/1/2022</t>
  </si>
  <si>
    <t>CM no se sube a expediente digital</t>
  </si>
  <si>
    <t>00100001010000001139</t>
  </si>
  <si>
    <t xml:space="preserve"> 00100001010000001139 17/2/2022</t>
  </si>
  <si>
    <t>00100001010000001175</t>
  </si>
  <si>
    <t xml:space="preserve"> 00100001010000001175 17/3/2022</t>
  </si>
  <si>
    <t>00100001010000001219</t>
  </si>
  <si>
    <t xml:space="preserve"> 00100001010000001219 17/4/2022</t>
  </si>
  <si>
    <t>00100001010000001259</t>
  </si>
  <si>
    <t>0010000101000000125917/5/2022</t>
  </si>
  <si>
    <t>00100001010000001303</t>
  </si>
  <si>
    <t>00100001010000001303 17/6/2022</t>
  </si>
  <si>
    <t>00100001010000001349</t>
  </si>
  <si>
    <t>0010000101000000134917/7/2022</t>
  </si>
  <si>
    <t>0822022000200010</t>
  </si>
  <si>
    <t>00100001010000001390</t>
  </si>
  <si>
    <t>0010000101000000139017/8/2022</t>
  </si>
  <si>
    <t>00100001010000001432</t>
  </si>
  <si>
    <t>0010000101000000143217/9/2022</t>
  </si>
  <si>
    <t>00100001010000001483</t>
  </si>
  <si>
    <t>0010000101000000148317/10/2022</t>
  </si>
  <si>
    <t>00100001010000001529</t>
  </si>
  <si>
    <t>0010000101000000152917/11/2022</t>
  </si>
  <si>
    <t>00100001010000001577</t>
  </si>
  <si>
    <t>0010000101000000157717/12/2022</t>
  </si>
  <si>
    <t>00100001010000001519</t>
  </si>
  <si>
    <t>001000010100000015199/11/2022</t>
  </si>
  <si>
    <t>0822021000200001</t>
  </si>
  <si>
    <t>00100001010000001103</t>
  </si>
  <si>
    <t>00100001010000001103 17/1/2022</t>
  </si>
  <si>
    <t>00100001010000001140</t>
  </si>
  <si>
    <t>00100001010000001140 17/2/2022</t>
  </si>
  <si>
    <t>00100001010000001176</t>
  </si>
  <si>
    <t>00100001010000001176 17/3/2022</t>
  </si>
  <si>
    <t>00100001010000001220</t>
  </si>
  <si>
    <t>00100001010000001220 17/4/2022</t>
  </si>
  <si>
    <t>00100001010000001260</t>
  </si>
  <si>
    <t>0010000101000000126017/5/2022</t>
  </si>
  <si>
    <t>00100001010000001304</t>
  </si>
  <si>
    <t>0010000101000000130417/6/2022</t>
  </si>
  <si>
    <t>00100001010000001350</t>
  </si>
  <si>
    <t>0010000101000000135017/7/2022</t>
  </si>
  <si>
    <t>0822022000200009</t>
  </si>
  <si>
    <t>00100001010000001391</t>
  </si>
  <si>
    <t>00100001010000001391 17/8/2022</t>
  </si>
  <si>
    <t>00100001010000001433</t>
  </si>
  <si>
    <t>0010000101000000143317/9/2022</t>
  </si>
  <si>
    <t>00100001010000001484</t>
  </si>
  <si>
    <t>0010000101000000148417/10/2022</t>
  </si>
  <si>
    <t>00100001010000001530</t>
  </si>
  <si>
    <t>0010000101000000153017/11/2022</t>
  </si>
  <si>
    <t>00100001010000001578</t>
  </si>
  <si>
    <t>0010000101000000157817/12/2022</t>
  </si>
  <si>
    <t>00100001010000001520</t>
  </si>
  <si>
    <t>001000010100000015209/11/2022</t>
  </si>
  <si>
    <t>Servicios de seguridad y vigilancia fisica</t>
  </si>
  <si>
    <t>Corporación Gonzalez &amp; Asociados Internacional S.A.</t>
  </si>
  <si>
    <t>0822021000200012</t>
  </si>
  <si>
    <t>00100001010000003086</t>
  </si>
  <si>
    <t>00100001010000003170</t>
  </si>
  <si>
    <t xml:space="preserve"> 00100001010000003170 28/2/2022</t>
  </si>
  <si>
    <t>00100001010000003274</t>
  </si>
  <si>
    <t xml:space="preserve"> 00100001010000003274 31/3/2022</t>
  </si>
  <si>
    <t>00100001010000003361</t>
  </si>
  <si>
    <t xml:space="preserve"> 00100001010000003361 30/4/2022</t>
  </si>
  <si>
    <t>00100001010000003450</t>
  </si>
  <si>
    <t>0010000101000000345031/5/2022</t>
  </si>
  <si>
    <t>00100001010000003549</t>
  </si>
  <si>
    <t>0010000101000000354930/6/2022</t>
  </si>
  <si>
    <t>00100001010000003660</t>
  </si>
  <si>
    <t>00100001010000003660 31/7/2022</t>
  </si>
  <si>
    <t>00100001010000003775</t>
  </si>
  <si>
    <t>0010000101000000377531/8/2022</t>
  </si>
  <si>
    <t>00100001010000003902</t>
  </si>
  <si>
    <t>0010000101000000390230/9/2022</t>
  </si>
  <si>
    <t>00100001010000004022</t>
  </si>
  <si>
    <t>0010000101000000402231/10/2022</t>
  </si>
  <si>
    <t>0822022000200016</t>
  </si>
  <si>
    <t>00100001010000004281</t>
  </si>
  <si>
    <t>0010000101000000428130/11/2022</t>
  </si>
  <si>
    <t>00100001010000004282</t>
  </si>
  <si>
    <t>0010000101000000428231/12/2022</t>
  </si>
  <si>
    <t>2019LA-000007-0010500001</t>
  </si>
  <si>
    <t>Servicio limpieza de oficinas en Oreamuno de Cartago</t>
  </si>
  <si>
    <t>Compañía de Servicios Múltiples MASIZA S.A.</t>
  </si>
  <si>
    <t>0432019001600029-02</t>
  </si>
  <si>
    <t>00100001010000014195</t>
  </si>
  <si>
    <t xml:space="preserve"> 00100001010000014195 31/1/2022</t>
  </si>
  <si>
    <t>00100001010000014511</t>
  </si>
  <si>
    <t xml:space="preserve"> 00100001010000014511 28/2/2022</t>
  </si>
  <si>
    <t>00100001010000014827</t>
  </si>
  <si>
    <t xml:space="preserve"> 00100001010000014827 31/3/2022</t>
  </si>
  <si>
    <t>00100001010000015111</t>
  </si>
  <si>
    <t xml:space="preserve"> 00100001010000015111 30/4/2022</t>
  </si>
  <si>
    <t>00100001010000015432</t>
  </si>
  <si>
    <t>0010000101000001543231/5/2022</t>
  </si>
  <si>
    <t>00100001010000015698</t>
  </si>
  <si>
    <t>0010000101000001569830/6/2022</t>
  </si>
  <si>
    <t>00100001010000016020</t>
  </si>
  <si>
    <t>00100001010000016020 31/7/2022</t>
  </si>
  <si>
    <t>00100001010000016312</t>
  </si>
  <si>
    <t>00100001010000016312 31/8/2022</t>
  </si>
  <si>
    <t>00100001010000016623</t>
  </si>
  <si>
    <t>0010000101000001662330/9/2022</t>
  </si>
  <si>
    <t>00100001010000016931</t>
  </si>
  <si>
    <t>00100001010000016931 31/10/2022</t>
  </si>
  <si>
    <t>00100001010000017256</t>
  </si>
  <si>
    <t>0010000101000001725630/11/2022</t>
  </si>
  <si>
    <t>0432019001600029-03</t>
  </si>
  <si>
    <t>00100001010000017477</t>
  </si>
  <si>
    <t>0010000101000001747731/12/2022</t>
  </si>
  <si>
    <t>2020CD-000029-0010500001</t>
  </si>
  <si>
    <t>Servicio de lavado de vehículos</t>
  </si>
  <si>
    <t>Rafael Alberto Sibaja Zamora</t>
  </si>
  <si>
    <t>0822022000300021</t>
  </si>
  <si>
    <t>₡81 360,00</t>
  </si>
  <si>
    <t>00100001010000000541</t>
  </si>
  <si>
    <t>00100001010000000541 16/2/2022</t>
  </si>
  <si>
    <t>0822022000300022</t>
  </si>
  <si>
    <t>₡122 040,00</t>
  </si>
  <si>
    <t>00100001010000000542</t>
  </si>
  <si>
    <t>00100001010000000542 10/3/2022</t>
  </si>
  <si>
    <t>0822022000300029</t>
  </si>
  <si>
    <t>00100001010000000563</t>
  </si>
  <si>
    <t>00100001010000000563 26/4/2022</t>
  </si>
  <si>
    <t>0822022000300030</t>
  </si>
  <si>
    <t>00100001010000000569</t>
  </si>
  <si>
    <t>0010000101000000056926/4/2022</t>
  </si>
  <si>
    <t>0822022000300036</t>
  </si>
  <si>
    <t>00100001010000000570</t>
  </si>
  <si>
    <t>0010000101000000057016/5/2022</t>
  </si>
  <si>
    <t>0822022000300041</t>
  </si>
  <si>
    <t>00100001010000000584</t>
  </si>
  <si>
    <t>0010000101000000058416/6/2022</t>
  </si>
  <si>
    <t>0822022000300043</t>
  </si>
  <si>
    <t>00100001010000000585</t>
  </si>
  <si>
    <t>001000010100000005851/7/2022</t>
  </si>
  <si>
    <t>0822022000300050</t>
  </si>
  <si>
    <t>00100001010000000603</t>
  </si>
  <si>
    <t>00100001010000000603
20/7/2022</t>
  </si>
  <si>
    <t>0822022000300054</t>
  </si>
  <si>
    <t>00100001010000000604</t>
  </si>
  <si>
    <t>00100001010000000604
9/8/2022</t>
  </si>
  <si>
    <t>0822022000300058</t>
  </si>
  <si>
    <t>00100001010000000615</t>
  </si>
  <si>
    <t>00100001010000000615
29/8/2022</t>
  </si>
  <si>
    <t>0822022000300068</t>
  </si>
  <si>
    <t>00100001010000000617</t>
  </si>
  <si>
    <t>00100001010000000617
26/9/2022</t>
  </si>
  <si>
    <t>0822022000300071</t>
  </si>
  <si>
    <t>00100001010000000618</t>
  </si>
  <si>
    <t>00100001010000000618
5/10/2022</t>
  </si>
  <si>
    <t>0822022000300080</t>
  </si>
  <si>
    <t>00100001010000000630</t>
  </si>
  <si>
    <t>00100001010000000630
26/10/2022</t>
  </si>
  <si>
    <t>0822022000300084</t>
  </si>
  <si>
    <t>00100001010000000631</t>
  </si>
  <si>
    <t>00100001010000000631
3/11/2022</t>
  </si>
  <si>
    <t>0822022000300091</t>
  </si>
  <si>
    <t>00100001010000000654</t>
  </si>
  <si>
    <t>00100001010000000654
14/11/2022</t>
  </si>
  <si>
    <t>0822022000300101</t>
  </si>
  <si>
    <t>00100001010000000655</t>
  </si>
  <si>
    <t>00100001010000000655
1/12/2022</t>
  </si>
  <si>
    <t>2020CD-000047-0010500001</t>
  </si>
  <si>
    <t>Compra institucional de reactivos</t>
  </si>
  <si>
    <t>AJ Soluciones S.A.</t>
  </si>
  <si>
    <t>0822022002100005</t>
  </si>
  <si>
    <t>00100001010000000922</t>
  </si>
  <si>
    <t xml:space="preserve">Karol </t>
  </si>
  <si>
    <t>0010000101000000092222/9/2022</t>
  </si>
  <si>
    <t>2020CD-000050-0010500001</t>
  </si>
  <si>
    <t>Compra de implementos agricolas</t>
  </si>
  <si>
    <t>El Colono Agropecuario S.A</t>
  </si>
  <si>
    <t>0432020000500109-00</t>
  </si>
  <si>
    <t>09000002010000012045</t>
  </si>
  <si>
    <t>09000002010000012045 4/9/2020</t>
  </si>
  <si>
    <t>PM-2022-008</t>
  </si>
  <si>
    <t>Pago mediante resolución DE-INTA-024-2022. Factura publicada en el expediente digital</t>
  </si>
  <si>
    <t>2020LA-000001-0010500001</t>
  </si>
  <si>
    <t>Compra de concentrados para porcinos, bovinos y equinos</t>
  </si>
  <si>
    <t>El Colono Agropecuaria S.A.</t>
  </si>
  <si>
    <t>0432020001600008-00</t>
  </si>
  <si>
    <t>Del 13/07/20 al 12/07/21</t>
  </si>
  <si>
    <t>01900002010000020757</t>
  </si>
  <si>
    <t>01900002010000020757 24/3/2020</t>
  </si>
  <si>
    <t>Reajuste de precio. Factura publicada en el expediente digital</t>
  </si>
  <si>
    <t>Memoris Forever S.A.</t>
  </si>
  <si>
    <t>0822022001800001</t>
  </si>
  <si>
    <t>00100001010000002905</t>
  </si>
  <si>
    <t>00100001010000002905 3/2/2020</t>
  </si>
  <si>
    <t>0822022001800005</t>
  </si>
  <si>
    <t>00100001010000003099</t>
  </si>
  <si>
    <t>00100001010000003099 24/3/2020</t>
  </si>
  <si>
    <t>0822022001800027</t>
  </si>
  <si>
    <t>00100001010000003477</t>
  </si>
  <si>
    <t>001000010100000034774/7/2020</t>
  </si>
  <si>
    <t>0822022001800044</t>
  </si>
  <si>
    <t>00100001010000003601</t>
  </si>
  <si>
    <t>0010000101000000360125/8/2020</t>
  </si>
  <si>
    <t>0822022001800053</t>
  </si>
  <si>
    <t>00100001010000003617</t>
  </si>
  <si>
    <t>001000010100000036178/9/2020</t>
  </si>
  <si>
    <t>0822022001800062</t>
  </si>
  <si>
    <t>00100001010000003793</t>
  </si>
  <si>
    <t>001000010100000037933/11/2022</t>
  </si>
  <si>
    <t>0822022001800067</t>
  </si>
  <si>
    <t>00100001010000003789</t>
  </si>
  <si>
    <t>00100001010000003789
30/11/2022</t>
  </si>
  <si>
    <t>2020LA-000003-0010500001</t>
  </si>
  <si>
    <t>Compra institucional de agroquímicos</t>
  </si>
  <si>
    <t>0432020000500141-00</t>
  </si>
  <si>
    <t>Del 29/09/20 al 28/09/21</t>
  </si>
  <si>
    <t>05000002010000012219</t>
  </si>
  <si>
    <t>05000002010000012219 24/3/2020</t>
  </si>
  <si>
    <t>DAR</t>
  </si>
  <si>
    <t>2021CD-000005-0010500001</t>
  </si>
  <si>
    <t>Sistema de facturación</t>
  </si>
  <si>
    <t>ISK Global Limitada</t>
  </si>
  <si>
    <t>0432021001600001-01</t>
  </si>
  <si>
    <t>Del 27/04/22 al 26/04/23</t>
  </si>
  <si>
    <t>00100001010000000871</t>
  </si>
  <si>
    <t>0010000101000000087110/8/2020</t>
  </si>
  <si>
    <t>2021CD-000018-0010500001</t>
  </si>
  <si>
    <t>Servicio de catering service</t>
  </si>
  <si>
    <t>Jozabad Aaron Vargas Mora</t>
  </si>
  <si>
    <t>0822022000700001</t>
  </si>
  <si>
    <t>00100001010000000947</t>
  </si>
  <si>
    <t>00100001010000000947 18/3/2022</t>
  </si>
  <si>
    <t>0822022000700002</t>
  </si>
  <si>
    <t>00100001010000000952</t>
  </si>
  <si>
    <t xml:space="preserve"> 00100001010000000952 22/3/2022</t>
  </si>
  <si>
    <t>0822022000700003</t>
  </si>
  <si>
    <t>00100001010000000973</t>
  </si>
  <si>
    <t>00100001010000000973 22/4/2022</t>
  </si>
  <si>
    <t>0822022000700005</t>
  </si>
  <si>
    <t>00100001010000001072</t>
  </si>
  <si>
    <t>00100001010000001072 3/6/2022</t>
  </si>
  <si>
    <t>0822022000700007</t>
  </si>
  <si>
    <t>00100001010000001126</t>
  </si>
  <si>
    <t>00100001010000001126
18/8/2022</t>
  </si>
  <si>
    <t>0822022000700012</t>
  </si>
  <si>
    <t>00100001010000001202</t>
  </si>
  <si>
    <t>00100001010000001202
4/10/2022</t>
  </si>
  <si>
    <t>0822022000700013</t>
  </si>
  <si>
    <t>00100001010000001140
25/8/2022</t>
  </si>
  <si>
    <t>0822022000700015</t>
  </si>
  <si>
    <t>00100001010000001190</t>
  </si>
  <si>
    <t>00100001010000001190
27/9/2022</t>
  </si>
  <si>
    <t>0822022000700017</t>
  </si>
  <si>
    <t>00100001010000001196</t>
  </si>
  <si>
    <t>0010000101000000119629/9/2022</t>
  </si>
  <si>
    <t>0822022000700018</t>
  </si>
  <si>
    <t>00100001010000001191</t>
  </si>
  <si>
    <t>00100001010000001191
25/9/2022</t>
  </si>
  <si>
    <t>0822022000700020</t>
  </si>
  <si>
    <t>00100001010000001289</t>
  </si>
  <si>
    <t>0010000101000000128922/11/2022</t>
  </si>
  <si>
    <t>0822022000700026</t>
  </si>
  <si>
    <t>00100001010000001291</t>
  </si>
  <si>
    <t>00100001010000001291
24/11/2022</t>
  </si>
  <si>
    <t>2021CD-000022-0010500001</t>
  </si>
  <si>
    <t>Adquisición de alimentos para animales EJN</t>
  </si>
  <si>
    <t>Grupo Agroindustrial ABA S.A.</t>
  </si>
  <si>
    <t>0432021000500052-00</t>
  </si>
  <si>
    <t>₡59.690,00</t>
  </si>
  <si>
    <t>00100001010000077470</t>
  </si>
  <si>
    <t>00100001010000077470 31/1/2022</t>
  </si>
  <si>
    <t>8va entrega. Factura publicada en el expediente digital</t>
  </si>
  <si>
    <t>00100001010000078928</t>
  </si>
  <si>
    <t>00100001010000078928 28/2/2022</t>
  </si>
  <si>
    <t>9na entrega. Factura publicada en el expediente digital</t>
  </si>
  <si>
    <t>00100001010000080388</t>
  </si>
  <si>
    <t>00100001010000080388 28/3/2022</t>
  </si>
  <si>
    <t>10 na entrega. Factura publicada en el expediente digital</t>
  </si>
  <si>
    <t>00100001010000083188</t>
  </si>
  <si>
    <t>00100001010000083188 23/5/2022</t>
  </si>
  <si>
    <t>11va entrega. Factura publicada en el expediente digital</t>
  </si>
  <si>
    <t>IMOCA Inversiones Múltiples del Oeste Castro Atencio S.A.</t>
  </si>
  <si>
    <t>0432021000500053-00</t>
  </si>
  <si>
    <t>00100001010000005421</t>
  </si>
  <si>
    <t>00100001010000005421 31/1/2022</t>
  </si>
  <si>
    <t>8va entrega. Factura publicada en el expediente digital.</t>
  </si>
  <si>
    <t>00100001010000005473</t>
  </si>
  <si>
    <t>00100001010000005473 3/3/2022</t>
  </si>
  <si>
    <t>9na entrega. Factura publicada en el expediente digital.</t>
  </si>
  <si>
    <t>00100001010000005557</t>
  </si>
  <si>
    <t>00100001010000005557 8/4/2022</t>
  </si>
  <si>
    <t>10ma entrega. Factura publicada en el expediente digital.</t>
  </si>
  <si>
    <t>00100001010000005661</t>
  </si>
  <si>
    <t>0010000101000000566124/5/2022</t>
  </si>
  <si>
    <t>ELD
ECD</t>
  </si>
  <si>
    <t>2021CD-000036-0010500001</t>
  </si>
  <si>
    <t>Servicios médicos y de laboratorio</t>
  </si>
  <si>
    <t>Laboratorios CENAHCE Limitada</t>
  </si>
  <si>
    <t>0822022001800013
0822022001800015</t>
  </si>
  <si>
    <t>00100001010000010798</t>
  </si>
  <si>
    <t>001000010100000107988/6/2022</t>
  </si>
  <si>
    <t>0822022001800018</t>
  </si>
  <si>
    <t>00100001010000010863</t>
  </si>
  <si>
    <t>00100001010000010863 8/7/2022</t>
  </si>
  <si>
    <t>0822022001800066</t>
  </si>
  <si>
    <t>00100001010000011330</t>
  </si>
  <si>
    <t>00100001010000011330
26/11/2022</t>
  </si>
  <si>
    <t>2021CD-000039-0010500001</t>
  </si>
  <si>
    <t>Servicio de recolección de desechos</t>
  </si>
  <si>
    <t>Servicios Ambientales Geocycle S A G S.A.</t>
  </si>
  <si>
    <t>0822022002100012</t>
  </si>
  <si>
    <t>00100001010000008191</t>
  </si>
  <si>
    <t>00100001010000008191
26/10/2022</t>
  </si>
  <si>
    <t>0822022002100024</t>
  </si>
  <si>
    <t>00100001010000008190</t>
  </si>
  <si>
    <t>00100001010000008190
29/11/2022</t>
  </si>
  <si>
    <t>2021CD-000044-0010500001</t>
  </si>
  <si>
    <t>Compra de combustibles y lubricantes</t>
  </si>
  <si>
    <t>GASPRO Costa Rica S.A.</t>
  </si>
  <si>
    <t>0432021000500096-01</t>
  </si>
  <si>
    <t>00100001010000000855</t>
  </si>
  <si>
    <t>0010000101000000085528/8/2022</t>
  </si>
  <si>
    <t>2021CD-000050-0010500001</t>
  </si>
  <si>
    <t>Servicio de diagramación, edición, publicación e impresión de documentos</t>
  </si>
  <si>
    <t>Handerson Bolivar Restrepo</t>
  </si>
  <si>
    <t>0822022000700006</t>
  </si>
  <si>
    <t>00100001010000000144</t>
  </si>
  <si>
    <t>001000010100000001443/6/2022
Saldo pendiente
¢6.587.229,91</t>
  </si>
  <si>
    <t>0010000101000000014822/6/2022
Saldo pendiente
¢3.179.548,8</t>
  </si>
  <si>
    <t>00100001010000000150</t>
  </si>
  <si>
    <t>0010000101000000015026/7/2022</t>
  </si>
  <si>
    <t>0822022000700027</t>
  </si>
  <si>
    <t>00100001010000000161</t>
  </si>
  <si>
    <t>00100001010000000161
9/12/2022</t>
  </si>
  <si>
    <t>2021CD-000055-0010500001</t>
  </si>
  <si>
    <t>Compra de detergente para el Laboratorio de Nutrición Animal</t>
  </si>
  <si>
    <t>0822022002100001</t>
  </si>
  <si>
    <t>00100001010000002620</t>
  </si>
  <si>
    <t>0010000101000000262020/5/2022</t>
  </si>
  <si>
    <t>2021CD-000063-0010500001</t>
  </si>
  <si>
    <t>Mantenimiento de equipo de laboratorio</t>
  </si>
  <si>
    <t>0822022002100011</t>
  </si>
  <si>
    <t>00100001010000000685</t>
  </si>
  <si>
    <t>00100001010000000685
14/11/2022</t>
  </si>
  <si>
    <t>0822022002100010</t>
  </si>
  <si>
    <t>00100001010000002031
00100001010000002039</t>
  </si>
  <si>
    <t>00100001010000002031
00100001010000002039
31/10/2022</t>
  </si>
  <si>
    <t>Inbox Technology and Services S.A.</t>
  </si>
  <si>
    <t>0822022002100019</t>
  </si>
  <si>
    <t>00100001010000000700</t>
  </si>
  <si>
    <t>0010000101000000070010/11/2022</t>
  </si>
  <si>
    <t>ENHMED S.A.</t>
  </si>
  <si>
    <t>0822022002100021</t>
  </si>
  <si>
    <t>00100001010000014190</t>
  </si>
  <si>
    <t>00100001010000014190
28/10/2022</t>
  </si>
  <si>
    <t>0822022002100013</t>
  </si>
  <si>
    <t>00100001010000002991</t>
  </si>
  <si>
    <t>00100001010000002991
15/11/2022</t>
  </si>
  <si>
    <t>0822022002100020</t>
  </si>
  <si>
    <t>00100001010000003054</t>
  </si>
  <si>
    <t>00100001010000003054
21/12/2022</t>
  </si>
  <si>
    <t>Microparts-CAAS</t>
  </si>
  <si>
    <t>0822022002100023</t>
  </si>
  <si>
    <t xml:space="preserve">00100001010000001250 </t>
  </si>
  <si>
    <t>00100001010000001250 25/11/2022</t>
  </si>
  <si>
    <t>Andres Miranda Ramírez</t>
  </si>
  <si>
    <t>0822022002100017</t>
  </si>
  <si>
    <t>00100001010000000282</t>
  </si>
  <si>
    <t>00100001010000000282
6/10/2022</t>
  </si>
  <si>
    <t>0822022002100026</t>
  </si>
  <si>
    <t>00100001010000000290</t>
  </si>
  <si>
    <t>00100001010000000290
19/12/2022</t>
  </si>
  <si>
    <t>2021CD-000072-0010500001</t>
  </si>
  <si>
    <t>0822022002100003</t>
  </si>
  <si>
    <t>00100001010000021488</t>
  </si>
  <si>
    <t>0010000101000002148817/9/2022</t>
  </si>
  <si>
    <t>2021CD-000082-0010500001</t>
  </si>
  <si>
    <t>Compra de productos de papel, cartón e impresos</t>
  </si>
  <si>
    <t>0822022002100016</t>
  </si>
  <si>
    <t>00100001010000013949</t>
  </si>
  <si>
    <t>00100001010000013949
31/10/2022</t>
  </si>
  <si>
    <t>Factura publicadas en el expediente digital</t>
  </si>
  <si>
    <t>C G Formularios S.A.</t>
  </si>
  <si>
    <t>0822022000600001</t>
  </si>
  <si>
    <t>00100001010000002674</t>
  </si>
  <si>
    <t>00100001010000002674
21/11/2022</t>
  </si>
  <si>
    <t>2021CD-000083-0010500001</t>
  </si>
  <si>
    <t>Compra de gases especiales</t>
  </si>
  <si>
    <t>0822022002200001</t>
  </si>
  <si>
    <t>00100001010000000412</t>
  </si>
  <si>
    <t>00100001010000000412 21/3/2022</t>
  </si>
  <si>
    <t>0822022002100014</t>
  </si>
  <si>
    <t>00100001010000000930</t>
  </si>
  <si>
    <t>001000010100000009306/10/2022</t>
  </si>
  <si>
    <t>0822022002100025</t>
  </si>
  <si>
    <t>00100001010000001092</t>
  </si>
  <si>
    <t>0010000101000000109229/11/2022</t>
  </si>
  <si>
    <t>2021CD-000112-0010500001</t>
  </si>
  <si>
    <t>Servicio de posicionamiento global para la flotilla vehicular</t>
  </si>
  <si>
    <t>Corporación SOLINTEC CR S.A.</t>
  </si>
  <si>
    <t>0822022000300023</t>
  </si>
  <si>
    <t>9/3/2022</t>
  </si>
  <si>
    <t>00100001010000001568</t>
  </si>
  <si>
    <t>00100001010000001568 9/3/2022</t>
  </si>
  <si>
    <t>0822022000300025</t>
  </si>
  <si>
    <t>00100001010000001569</t>
  </si>
  <si>
    <t>00100001010000001569 31/3/2022</t>
  </si>
  <si>
    <t>0822022000300032</t>
  </si>
  <si>
    <t>00100001010000001612</t>
  </si>
  <si>
    <t>0010000101000000161230/4/2022</t>
  </si>
  <si>
    <t>0822022000300039</t>
  </si>
  <si>
    <t>00100001010000001642</t>
  </si>
  <si>
    <t>0010000101000000164231/5/2022</t>
  </si>
  <si>
    <t>0822022000300044</t>
  </si>
  <si>
    <t>00100001010000001673</t>
  </si>
  <si>
    <t>0010000101000000167330/6/2022</t>
  </si>
  <si>
    <t>0822022000300053</t>
  </si>
  <si>
    <t>00100001010000001703</t>
  </si>
  <si>
    <t>0010000101000000170331/7/2022</t>
  </si>
  <si>
    <t>0822022000300064</t>
  </si>
  <si>
    <t>00100001010000001752</t>
  </si>
  <si>
    <t>0010000101000000175231/8/2022</t>
  </si>
  <si>
    <t>0822022000300075</t>
  </si>
  <si>
    <t>00100001010000001791</t>
  </si>
  <si>
    <t>0010000101000000179130/9/2022</t>
  </si>
  <si>
    <t>0822022000300088</t>
  </si>
  <si>
    <t>00100001010000001823</t>
  </si>
  <si>
    <t>0010000101000000182331/10/2022</t>
  </si>
  <si>
    <t>0822022000300093</t>
  </si>
  <si>
    <t>00100001010000001849</t>
  </si>
  <si>
    <t>0010000101000000184930/11/2022</t>
  </si>
  <si>
    <t>0822022000300094</t>
  </si>
  <si>
    <t>00100001010000001850</t>
  </si>
  <si>
    <t>0010000101000000185031/12/2022</t>
  </si>
  <si>
    <t>2021LA-000001-0010500001</t>
  </si>
  <si>
    <t>Importaciones S M H S.A.</t>
  </si>
  <si>
    <t>0822022001800002</t>
  </si>
  <si>
    <t>00200001010000009549
00200001010000009610</t>
  </si>
  <si>
    <t>00200001010000009549
00200001010000009610 18/2/2020</t>
  </si>
  <si>
    <t>PM-2022-026</t>
  </si>
  <si>
    <t>Se aplicó clausula penal por $81,36 según resolución DAF-INTA-090-2022. Facturas publicadas en el expediente digital</t>
  </si>
  <si>
    <t>0822022001800003</t>
  </si>
  <si>
    <t>00200001010000009819</t>
  </si>
  <si>
    <t>00200001010000009819 4/4/2020</t>
  </si>
  <si>
    <t>Facturas publicadas en el expediente digital</t>
  </si>
  <si>
    <t>0822022001800004</t>
  </si>
  <si>
    <t>00200001010000009824</t>
  </si>
  <si>
    <t>00200001010000009824 5/4/2020</t>
  </si>
  <si>
    <t>0822022001800007</t>
  </si>
  <si>
    <t>00200001010000009957</t>
  </si>
  <si>
    <t>00200001010000009957 12/5/2020</t>
  </si>
  <si>
    <t>0822022001800008</t>
  </si>
  <si>
    <t>00200001010000009980</t>
  </si>
  <si>
    <t>0020000101000000998018/5/2020</t>
  </si>
  <si>
    <t>0822022001800025</t>
  </si>
  <si>
    <t>00200001010000010255</t>
  </si>
  <si>
    <t>00200001010000010255
8/8/2020</t>
  </si>
  <si>
    <t>Se aplica claúsula penal y además se abre incumplimiento. Monto de la clausula $146,45.</t>
  </si>
  <si>
    <t>0822022001800026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</si>
</sst>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₡-140A]#,##0.00"/>
    <numFmt numFmtId="165" formatCode="[$₡]#,##0"/>
    <numFmt numFmtId="166" formatCode="[$₡]#,##0.00"/>
    <numFmt numFmtId="167" formatCode="&quot;₡&quot;#,##0.00"/>
    <numFmt numFmtId="168" formatCode="[$₡-140A]#,##0.00;[Red][$₡-140A]#,##0.00"/>
    <numFmt numFmtId="169" formatCode="[$₡-140A]#,##0.0000;[Red][$₡-140A]#,##0.0000"/>
  </numFmts>
  <fonts count="20" x14ac:knownFonts="1">
    <font>
      <sz val="11"/>
      <color theme="1"/>
      <name val="Calibri"/>
      <family val="2"/>
      <scheme val="minor"/>
    </font>
    <font>
      <b/>
      <sz val="12"/>
      <color rgb="FFFFFFFF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2"/>
      <color theme="1"/>
      <name val="Century Gothic"/>
      <family val="2"/>
    </font>
    <font>
      <sz val="12"/>
      <color rgb="FFFFFFFF"/>
      <name val="Century Gothic"/>
      <family val="2"/>
    </font>
    <font>
      <sz val="12"/>
      <color theme="0"/>
      <name val="Century Gothic"/>
      <family val="2"/>
    </font>
    <font>
      <sz val="11"/>
      <color rgb="FF201F1E"/>
      <name val="Calibri"/>
      <family val="2"/>
      <charset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2"/>
      <color theme="1"/>
      <name val="Century Gothic"/>
      <family val="2"/>
    </font>
    <font>
      <sz val="12"/>
      <color theme="0"/>
      <name val="Century Gothic"/>
      <family val="2"/>
    </font>
    <font>
      <sz val="12"/>
      <color rgb="FFFFFFFF"/>
      <name val="Century Gothic"/>
      <family val="2"/>
    </font>
    <font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4"/>
      <name val="Century Gothic"/>
      <family val="2"/>
    </font>
    <font>
      <b/>
      <sz val="14"/>
      <color theme="0"/>
      <name val="Century Gothic"/>
      <family val="2"/>
    </font>
    <font>
      <sz val="14"/>
      <color theme="1"/>
      <name val="Calibri"/>
      <family val="2"/>
      <scheme val="minor"/>
    </font>
    <font>
      <sz val="14"/>
      <color theme="1"/>
      <name val="Century Gothic"/>
      <family val="2"/>
    </font>
    <font>
      <sz val="14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</fills>
  <borders count="50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166" fontId="6" fillId="4" borderId="5" xfId="0" applyNumberFormat="1" applyFont="1" applyFill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166" fontId="5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166" fontId="6" fillId="4" borderId="5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6" fontId="5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66" fontId="6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4" fontId="2" fillId="6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49" fontId="5" fillId="4" borderId="1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8" fontId="3" fillId="3" borderId="3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166" fontId="6" fillId="4" borderId="16" xfId="0" applyNumberFormat="1" applyFont="1" applyFill="1" applyBorder="1" applyAlignment="1">
      <alignment horizontal="center" vertical="center"/>
    </xf>
    <xf numFmtId="166" fontId="5" fillId="3" borderId="17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8" fontId="2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7" fontId="2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/>
    </xf>
    <xf numFmtId="167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166" fontId="2" fillId="3" borderId="7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166" fontId="6" fillId="4" borderId="14" xfId="0" applyNumberFormat="1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6" fontId="6" fillId="0" borderId="21" xfId="0" applyNumberFormat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6" fontId="6" fillId="4" borderId="13" xfId="0" applyNumberFormat="1" applyFont="1" applyFill="1" applyBorder="1" applyAlignment="1">
      <alignment horizontal="center" vertical="center" wrapText="1"/>
    </xf>
    <xf numFmtId="166" fontId="5" fillId="3" borderId="8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166" fontId="3" fillId="3" borderId="6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166" fontId="3" fillId="3" borderId="8" xfId="0" applyNumberFormat="1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166" fontId="2" fillId="3" borderId="8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166" fontId="2" fillId="3" borderId="12" xfId="0" applyNumberFormat="1" applyFont="1" applyFill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2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 wrapText="1"/>
    </xf>
    <xf numFmtId="166" fontId="6" fillId="4" borderId="24" xfId="0" applyNumberFormat="1" applyFont="1" applyFill="1" applyBorder="1" applyAlignment="1">
      <alignment horizontal="center" vertical="center" wrapText="1"/>
    </xf>
    <xf numFmtId="166" fontId="6" fillId="0" borderId="25" xfId="0" applyNumberFormat="1" applyFont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horizontal="center" vertical="center" wrapText="1"/>
    </xf>
    <xf numFmtId="166" fontId="6" fillId="4" borderId="2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166" fontId="6" fillId="4" borderId="2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6" fontId="2" fillId="3" borderId="17" xfId="0" applyNumberFormat="1" applyFont="1" applyFill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168" fontId="8" fillId="3" borderId="3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166" fontId="9" fillId="3" borderId="3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/>
    </xf>
    <xf numFmtId="49" fontId="8" fillId="3" borderId="18" xfId="0" applyNumberFormat="1" applyFont="1" applyFill="1" applyBorder="1" applyAlignment="1">
      <alignment horizontal="center" vertical="center" wrapText="1"/>
    </xf>
    <xf numFmtId="166" fontId="5" fillId="3" borderId="17" xfId="0" applyNumberFormat="1" applyFont="1" applyFill="1" applyBorder="1" applyAlignment="1">
      <alignment horizontal="center" vertical="center" wrapText="1"/>
    </xf>
    <xf numFmtId="166" fontId="5" fillId="3" borderId="12" xfId="0" applyNumberFormat="1" applyFont="1" applyFill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49" fontId="5" fillId="4" borderId="28" xfId="0" applyNumberFormat="1" applyFont="1" applyFill="1" applyBorder="1" applyAlignment="1">
      <alignment horizontal="center" vertical="center" wrapText="1"/>
    </xf>
    <xf numFmtId="49" fontId="5" fillId="4" borderId="29" xfId="0" applyNumberFormat="1" applyFont="1" applyFill="1" applyBorder="1" applyAlignment="1">
      <alignment horizontal="center" vertical="center" wrapText="1"/>
    </xf>
    <xf numFmtId="49" fontId="5" fillId="4" borderId="30" xfId="0" applyNumberFormat="1" applyFont="1" applyFill="1" applyBorder="1" applyAlignment="1">
      <alignment horizontal="center" vertical="center" wrapText="1"/>
    </xf>
    <xf numFmtId="166" fontId="6" fillId="4" borderId="31" xfId="0" applyNumberFormat="1" applyFont="1" applyFill="1" applyBorder="1" applyAlignment="1">
      <alignment horizontal="center" vertical="center"/>
    </xf>
    <xf numFmtId="166" fontId="6" fillId="4" borderId="32" xfId="0" applyNumberFormat="1" applyFont="1" applyFill="1" applyBorder="1" applyAlignment="1">
      <alignment horizontal="center" vertical="center"/>
    </xf>
    <xf numFmtId="166" fontId="6" fillId="4" borderId="33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166" fontId="8" fillId="0" borderId="17" xfId="0" applyNumberFormat="1" applyFont="1" applyBorder="1" applyAlignment="1">
      <alignment horizontal="center" vertical="center"/>
    </xf>
    <xf numFmtId="168" fontId="2" fillId="3" borderId="7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167" fontId="5" fillId="4" borderId="5" xfId="0" applyNumberFormat="1" applyFont="1" applyFill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 wrapText="1"/>
    </xf>
    <xf numFmtId="166" fontId="2" fillId="3" borderId="34" xfId="0" applyNumberFormat="1" applyFont="1" applyFill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8" fontId="2" fillId="3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6" fontId="6" fillId="4" borderId="35" xfId="0" applyNumberFormat="1" applyFont="1" applyFill="1" applyBorder="1" applyAlignment="1">
      <alignment horizontal="center" vertical="center" wrapText="1"/>
    </xf>
    <xf numFmtId="167" fontId="8" fillId="3" borderId="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6" fontId="2" fillId="0" borderId="4" xfId="0" applyNumberFormat="1" applyFont="1" applyBorder="1" applyAlignment="1">
      <alignment horizontal="center" vertical="center"/>
    </xf>
    <xf numFmtId="49" fontId="5" fillId="4" borderId="36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166" fontId="6" fillId="0" borderId="30" xfId="0" applyNumberFormat="1" applyFont="1" applyBorder="1" applyAlignment="1">
      <alignment horizontal="center" vertical="center"/>
    </xf>
    <xf numFmtId="166" fontId="6" fillId="3" borderId="7" xfId="0" applyNumberFormat="1" applyFont="1" applyFill="1" applyBorder="1" applyAlignment="1">
      <alignment horizontal="center" vertical="center"/>
    </xf>
    <xf numFmtId="49" fontId="5" fillId="4" borderId="37" xfId="0" applyNumberFormat="1" applyFont="1" applyFill="1" applyBorder="1" applyAlignment="1">
      <alignment horizontal="center" vertical="center" wrapText="1"/>
    </xf>
    <xf numFmtId="166" fontId="6" fillId="0" borderId="19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38" xfId="0" applyNumberFormat="1" applyFont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66" fontId="6" fillId="0" borderId="39" xfId="0" applyNumberFormat="1" applyFont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166" fontId="2" fillId="3" borderId="10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166" fontId="3" fillId="0" borderId="40" xfId="0" applyNumberFormat="1" applyFont="1" applyBorder="1" applyAlignment="1">
      <alignment horizontal="center" vertical="center" wrapText="1"/>
    </xf>
    <xf numFmtId="166" fontId="3" fillId="0" borderId="41" xfId="0" applyNumberFormat="1" applyFont="1" applyBorder="1" applyAlignment="1">
      <alignment horizontal="center" vertical="center" wrapText="1"/>
    </xf>
    <xf numFmtId="166" fontId="6" fillId="4" borderId="42" xfId="0" applyNumberFormat="1" applyFont="1" applyFill="1" applyBorder="1" applyAlignment="1">
      <alignment horizontal="center" vertical="center" wrapText="1"/>
    </xf>
    <xf numFmtId="166" fontId="6" fillId="4" borderId="0" xfId="0" applyNumberFormat="1" applyFont="1" applyFill="1" applyAlignment="1">
      <alignment horizontal="center" vertical="center" wrapText="1"/>
    </xf>
    <xf numFmtId="49" fontId="5" fillId="4" borderId="42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6" fontId="2" fillId="3" borderId="41" xfId="0" applyNumberFormat="1" applyFont="1" applyFill="1" applyBorder="1" applyAlignment="1">
      <alignment horizontal="center" vertical="center" wrapText="1"/>
    </xf>
    <xf numFmtId="166" fontId="6" fillId="4" borderId="43" xfId="0" applyNumberFormat="1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center" vertical="center"/>
    </xf>
    <xf numFmtId="166" fontId="6" fillId="4" borderId="36" xfId="0" applyNumberFormat="1" applyFont="1" applyFill="1" applyBorder="1" applyAlignment="1">
      <alignment horizontal="center" vertical="center"/>
    </xf>
    <xf numFmtId="168" fontId="2" fillId="3" borderId="6" xfId="0" applyNumberFormat="1" applyFont="1" applyFill="1" applyBorder="1" applyAlignment="1">
      <alignment horizontal="center" vertical="center"/>
    </xf>
    <xf numFmtId="166" fontId="3" fillId="3" borderId="6" xfId="0" applyNumberFormat="1" applyFont="1" applyFill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66" fontId="3" fillId="3" borderId="8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49" fontId="5" fillId="4" borderId="44" xfId="0" applyNumberFormat="1" applyFont="1" applyFill="1" applyBorder="1" applyAlignment="1">
      <alignment horizontal="center" vertical="center" wrapText="1"/>
    </xf>
    <xf numFmtId="166" fontId="6" fillId="4" borderId="45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6" fontId="6" fillId="0" borderId="16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6" fontId="2" fillId="3" borderId="17" xfId="0" applyNumberFormat="1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 wrapText="1"/>
    </xf>
    <xf numFmtId="166" fontId="3" fillId="0" borderId="39" xfId="0" applyNumberFormat="1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67" fontId="3" fillId="0" borderId="3" xfId="0" applyNumberFormat="1" applyFont="1" applyBorder="1" applyAlignment="1">
      <alignment horizontal="center" vertical="center" wrapText="1"/>
    </xf>
    <xf numFmtId="167" fontId="2" fillId="3" borderId="7" xfId="0" applyNumberFormat="1" applyFont="1" applyFill="1" applyBorder="1" applyAlignment="1">
      <alignment horizontal="center" vertical="center" wrapText="1"/>
    </xf>
    <xf numFmtId="166" fontId="6" fillId="4" borderId="37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center" vertical="center"/>
    </xf>
    <xf numFmtId="168" fontId="2" fillId="3" borderId="11" xfId="0" applyNumberFormat="1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166" fontId="3" fillId="3" borderId="17" xfId="0" applyNumberFormat="1" applyFont="1" applyFill="1" applyBorder="1" applyAlignment="1">
      <alignment horizontal="center" vertical="center"/>
    </xf>
    <xf numFmtId="166" fontId="3" fillId="3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67" fontId="5" fillId="4" borderId="14" xfId="0" applyNumberFormat="1" applyFont="1" applyFill="1" applyBorder="1" applyAlignment="1">
      <alignment horizontal="center" vertical="center" wrapText="1"/>
    </xf>
    <xf numFmtId="166" fontId="6" fillId="0" borderId="41" xfId="0" applyNumberFormat="1" applyFont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6" fontId="6" fillId="3" borderId="7" xfId="0" applyNumberFormat="1" applyFont="1" applyFill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 wrapText="1"/>
    </xf>
    <xf numFmtId="49" fontId="5" fillId="4" borderId="24" xfId="0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166" fontId="3" fillId="3" borderId="41" xfId="0" applyNumberFormat="1" applyFont="1" applyFill="1" applyBorder="1" applyAlignment="1">
      <alignment horizontal="center" vertical="center" wrapText="1"/>
    </xf>
    <xf numFmtId="14" fontId="3" fillId="3" borderId="41" xfId="0" applyNumberFormat="1" applyFont="1" applyFill="1" applyBorder="1" applyAlignment="1">
      <alignment horizontal="center" vertical="center" wrapText="1"/>
    </xf>
    <xf numFmtId="49" fontId="2" fillId="3" borderId="41" xfId="0" applyNumberFormat="1" applyFont="1" applyFill="1" applyBorder="1" applyAlignment="1">
      <alignment horizontal="center" vertical="center" wrapText="1"/>
    </xf>
    <xf numFmtId="14" fontId="2" fillId="3" borderId="41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/>
    </xf>
    <xf numFmtId="166" fontId="8" fillId="0" borderId="39" xfId="0" applyNumberFormat="1" applyFont="1" applyBorder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166" fontId="6" fillId="3" borderId="39" xfId="0" applyNumberFormat="1" applyFont="1" applyFill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166" fontId="6" fillId="3" borderId="17" xfId="0" applyNumberFormat="1" applyFont="1" applyFill="1" applyBorder="1" applyAlignment="1">
      <alignment horizontal="center" vertical="center" wrapText="1"/>
    </xf>
    <xf numFmtId="167" fontId="5" fillId="0" borderId="6" xfId="0" applyNumberFormat="1" applyFont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66" fontId="6" fillId="4" borderId="44" xfId="0" applyNumberFormat="1" applyFont="1" applyFill="1" applyBorder="1" applyAlignment="1">
      <alignment horizontal="center" vertical="center" wrapText="1"/>
    </xf>
    <xf numFmtId="49" fontId="5" fillId="4" borderId="47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/>
    </xf>
    <xf numFmtId="166" fontId="6" fillId="3" borderId="34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167" fontId="5" fillId="7" borderId="14" xfId="0" applyNumberFormat="1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3" fillId="0" borderId="0" xfId="0" applyFont="1"/>
    <xf numFmtId="166" fontId="2" fillId="3" borderId="6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/>
    </xf>
    <xf numFmtId="167" fontId="2" fillId="3" borderId="6" xfId="0" applyNumberFormat="1" applyFont="1" applyFill="1" applyBorder="1" applyAlignment="1">
      <alignment horizontal="center" vertical="center" wrapText="1"/>
    </xf>
    <xf numFmtId="167" fontId="2" fillId="3" borderId="8" xfId="0" applyNumberFormat="1" applyFont="1" applyFill="1" applyBorder="1" applyAlignment="1">
      <alignment horizontal="center" vertical="center"/>
    </xf>
    <xf numFmtId="166" fontId="6" fillId="4" borderId="48" xfId="0" applyNumberFormat="1" applyFont="1" applyFill="1" applyBorder="1" applyAlignment="1">
      <alignment horizontal="center" vertical="center"/>
    </xf>
    <xf numFmtId="169" fontId="2" fillId="3" borderId="3" xfId="0" applyNumberFormat="1" applyFont="1" applyFill="1" applyBorder="1" applyAlignment="1">
      <alignment horizontal="center" vertical="center"/>
    </xf>
    <xf numFmtId="166" fontId="9" fillId="3" borderId="7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166" fontId="11" fillId="3" borderId="34" xfId="0" applyNumberFormat="1" applyFont="1" applyFill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11" fillId="4" borderId="3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vertical="center" wrapText="1"/>
    </xf>
    <xf numFmtId="14" fontId="8" fillId="3" borderId="3" xfId="0" applyNumberFormat="1" applyFont="1" applyFill="1" applyBorder="1" applyAlignment="1">
      <alignment vertical="center"/>
    </xf>
    <xf numFmtId="14" fontId="2" fillId="0" borderId="4" xfId="0" applyNumberFormat="1" applyFont="1" applyBorder="1" applyAlignment="1">
      <alignment horizontal="center" vertical="center" wrapText="1"/>
    </xf>
    <xf numFmtId="166" fontId="8" fillId="0" borderId="34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7" fillId="0" borderId="0" xfId="0" applyFont="1"/>
    <xf numFmtId="0" fontId="2" fillId="6" borderId="18" xfId="0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14" fontId="3" fillId="6" borderId="3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68" fontId="3" fillId="6" borderId="3" xfId="0" applyNumberFormat="1" applyFont="1" applyFill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 wrapText="1"/>
    </xf>
    <xf numFmtId="166" fontId="3" fillId="6" borderId="3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66" fontId="3" fillId="6" borderId="8" xfId="0" applyNumberFormat="1" applyFont="1" applyFill="1" applyBorder="1" applyAlignment="1">
      <alignment horizontal="center" vertical="center"/>
    </xf>
    <xf numFmtId="14" fontId="3" fillId="6" borderId="4" xfId="0" applyNumberFormat="1" applyFont="1" applyFill="1" applyBorder="1" applyAlignment="1">
      <alignment horizontal="center" vertical="center" wrapText="1"/>
    </xf>
    <xf numFmtId="166" fontId="3" fillId="6" borderId="12" xfId="0" applyNumberFormat="1" applyFont="1" applyFill="1" applyBorder="1" applyAlignment="1">
      <alignment horizontal="center" vertical="center"/>
    </xf>
    <xf numFmtId="166" fontId="3" fillId="6" borderId="4" xfId="0" applyNumberFormat="1" applyFont="1" applyFill="1" applyBorder="1" applyAlignment="1">
      <alignment horizontal="center" vertical="center"/>
    </xf>
    <xf numFmtId="14" fontId="9" fillId="6" borderId="3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66" fontId="3" fillId="6" borderId="3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167" fontId="3" fillId="6" borderId="3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vertical="center"/>
    </xf>
    <xf numFmtId="14" fontId="3" fillId="6" borderId="7" xfId="0" applyNumberFormat="1" applyFont="1" applyFill="1" applyBorder="1" applyAlignment="1">
      <alignment horizontal="center" vertical="center"/>
    </xf>
    <xf numFmtId="166" fontId="3" fillId="6" borderId="41" xfId="0" applyNumberFormat="1" applyFont="1" applyFill="1" applyBorder="1" applyAlignment="1">
      <alignment horizontal="center" vertical="center"/>
    </xf>
    <xf numFmtId="166" fontId="3" fillId="6" borderId="19" xfId="0" applyNumberFormat="1" applyFont="1" applyFill="1" applyBorder="1" applyAlignment="1">
      <alignment horizontal="center" vertical="center"/>
    </xf>
    <xf numFmtId="166" fontId="3" fillId="6" borderId="7" xfId="0" applyNumberFormat="1" applyFont="1" applyFill="1" applyBorder="1" applyAlignment="1">
      <alignment horizontal="center" vertical="center"/>
    </xf>
    <xf numFmtId="166" fontId="5" fillId="7" borderId="31" xfId="0" applyNumberFormat="1" applyFont="1" applyFill="1" applyBorder="1" applyAlignment="1">
      <alignment horizontal="center" vertical="center"/>
    </xf>
    <xf numFmtId="166" fontId="5" fillId="7" borderId="32" xfId="0" applyNumberFormat="1" applyFont="1" applyFill="1" applyBorder="1" applyAlignment="1">
      <alignment horizontal="center" vertical="center"/>
    </xf>
    <xf numFmtId="166" fontId="5" fillId="7" borderId="16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6" fontId="6" fillId="3" borderId="17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/>
    </xf>
    <xf numFmtId="166" fontId="16" fillId="3" borderId="12" xfId="0" applyNumberFormat="1" applyFont="1" applyFill="1" applyBorder="1" applyAlignment="1">
      <alignment horizontal="center" vertical="center"/>
    </xf>
    <xf numFmtId="166" fontId="16" fillId="3" borderId="3" xfId="0" applyNumberFormat="1" applyFont="1" applyFill="1" applyBorder="1" applyAlignment="1">
      <alignment horizontal="center" vertical="center"/>
    </xf>
    <xf numFmtId="0" fontId="17" fillId="0" borderId="0" xfId="0" applyFont="1"/>
    <xf numFmtId="166" fontId="16" fillId="2" borderId="3" xfId="0" applyNumberFormat="1" applyFont="1" applyFill="1" applyBorder="1" applyAlignment="1">
      <alignment horizontal="center" vertical="center" wrapText="1"/>
    </xf>
    <xf numFmtId="167" fontId="16" fillId="2" borderId="13" xfId="0" applyNumberFormat="1" applyFont="1" applyFill="1" applyBorder="1" applyAlignment="1">
      <alignment horizontal="center" vertical="center" wrapText="1"/>
    </xf>
    <xf numFmtId="167" fontId="16" fillId="2" borderId="1" xfId="0" applyNumberFormat="1" applyFont="1" applyFill="1" applyBorder="1" applyAlignment="1">
      <alignment horizontal="center" vertical="center" wrapText="1"/>
    </xf>
    <xf numFmtId="167" fontId="16" fillId="4" borderId="1" xfId="0" applyNumberFormat="1" applyFont="1" applyFill="1" applyBorder="1" applyAlignment="1">
      <alignment horizontal="center" vertical="center" wrapText="1"/>
    </xf>
    <xf numFmtId="166" fontId="16" fillId="4" borderId="1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8" fontId="16" fillId="4" borderId="7" xfId="0" applyNumberFormat="1" applyFon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 wrapText="1"/>
    </xf>
    <xf numFmtId="167" fontId="16" fillId="4" borderId="5" xfId="0" applyNumberFormat="1" applyFont="1" applyFill="1" applyBorder="1" applyAlignment="1">
      <alignment horizontal="center" vertical="center"/>
    </xf>
    <xf numFmtId="166" fontId="16" fillId="4" borderId="5" xfId="0" applyNumberFormat="1" applyFont="1" applyFill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/>
    </xf>
    <xf numFmtId="167" fontId="2" fillId="3" borderId="6" xfId="0" applyNumberFormat="1" applyFont="1" applyFill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166" fontId="6" fillId="4" borderId="1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11" xfId="0" applyFont="1" applyBorder="1"/>
    <xf numFmtId="0" fontId="14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5" fillId="0" borderId="12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9" xfId="0" applyFont="1" applyBorder="1"/>
    <xf numFmtId="0" fontId="14" fillId="0" borderId="1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7" xfId="0" applyFont="1" applyBorder="1"/>
    <xf numFmtId="49" fontId="18" fillId="0" borderId="0" xfId="0" applyNumberFormat="1" applyFont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showGridLines="0" workbookViewId="0">
      <selection activeCell="A2" sqref="A2"/>
    </sheetView>
  </sheetViews>
  <sheetFormatPr baseColWidth="10" defaultColWidth="9.1796875" defaultRowHeight="80.25" customHeight="1" x14ac:dyDescent="0.35"/>
  <cols>
    <col min="1" max="1" width="9.26953125" bestFit="1" customWidth="1"/>
    <col min="2" max="2" width="17.26953125" style="67" customWidth="1"/>
    <col min="3" max="3" width="23.81640625" style="67" customWidth="1"/>
    <col min="4" max="4" width="10.54296875" customWidth="1"/>
    <col min="5" max="5" width="19.453125" style="67" customWidth="1"/>
    <col min="6" max="6" width="23.81640625" customWidth="1"/>
    <col min="7" max="7" width="22.81640625" style="302" customWidth="1"/>
    <col min="8" max="8" width="14.1796875" bestFit="1" customWidth="1"/>
    <col min="9" max="9" width="15.26953125" customWidth="1"/>
    <col min="10" max="10" width="27.81640625" bestFit="1" customWidth="1"/>
    <col min="11" max="11" width="15.1796875" customWidth="1"/>
    <col min="12" max="12" width="14.1796875" customWidth="1"/>
    <col min="13" max="13" width="10.26953125" customWidth="1"/>
    <col min="14" max="14" width="27.81640625" bestFit="1" customWidth="1"/>
    <col min="15" max="15" width="17.1796875" customWidth="1"/>
    <col min="16" max="16" width="21.1796875" customWidth="1"/>
    <col min="17" max="17" width="14.1796875" bestFit="1" customWidth="1"/>
    <col min="18" max="19" width="22.26953125" customWidth="1"/>
    <col min="20" max="20" width="15.26953125" bestFit="1" customWidth="1"/>
    <col min="21" max="21" width="20.26953125" customWidth="1"/>
    <col min="16384" max="16384" width="9.1796875" customWidth="1"/>
  </cols>
  <sheetData>
    <row r="1" spans="1:21" s="327" customFormat="1" ht="30" x14ac:dyDescent="0.35">
      <c r="A1" s="3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1" t="s">
        <v>5</v>
      </c>
      <c r="G1" s="325" t="s">
        <v>6</v>
      </c>
      <c r="H1" s="326" t="s">
        <v>7</v>
      </c>
      <c r="I1" s="3" t="s">
        <v>8</v>
      </c>
      <c r="J1" s="31" t="s">
        <v>9</v>
      </c>
      <c r="K1" s="3" t="s">
        <v>10</v>
      </c>
      <c r="L1" s="4" t="s">
        <v>11</v>
      </c>
      <c r="M1" s="31" t="s">
        <v>12</v>
      </c>
      <c r="N1" s="32" t="s">
        <v>13</v>
      </c>
      <c r="O1" s="5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31" t="s">
        <v>19</v>
      </c>
      <c r="U1" s="31" t="s">
        <v>20</v>
      </c>
    </row>
    <row r="2" spans="1:21" ht="80.25" customHeight="1" x14ac:dyDescent="0.35">
      <c r="A2" s="33" t="s">
        <v>21</v>
      </c>
      <c r="B2" s="8" t="s">
        <v>22</v>
      </c>
      <c r="C2" s="7" t="s">
        <v>23</v>
      </c>
      <c r="D2" s="33">
        <v>20401</v>
      </c>
      <c r="E2" s="7" t="s">
        <v>24</v>
      </c>
      <c r="F2" s="34" t="s">
        <v>25</v>
      </c>
      <c r="G2" s="35" t="s">
        <v>26</v>
      </c>
      <c r="H2" s="36" t="s">
        <v>26</v>
      </c>
      <c r="I2" s="36" t="s">
        <v>26</v>
      </c>
      <c r="J2" s="37" t="s">
        <v>26</v>
      </c>
      <c r="K2" s="36" t="s">
        <v>26</v>
      </c>
      <c r="L2" s="37" t="s">
        <v>26</v>
      </c>
      <c r="M2" s="33" t="s">
        <v>27</v>
      </c>
      <c r="N2" s="37" t="s">
        <v>26</v>
      </c>
      <c r="O2" s="37" t="s">
        <v>26</v>
      </c>
      <c r="P2" s="37" t="s">
        <v>26</v>
      </c>
      <c r="Q2" s="37" t="s">
        <v>26</v>
      </c>
      <c r="R2" s="37" t="s">
        <v>26</v>
      </c>
      <c r="S2" s="37" t="s">
        <v>26</v>
      </c>
      <c r="T2" s="38" t="s">
        <v>26</v>
      </c>
      <c r="U2" s="37" t="s">
        <v>26</v>
      </c>
    </row>
    <row r="3" spans="1:21" ht="80.25" customHeight="1" x14ac:dyDescent="0.35">
      <c r="A3" s="33" t="s">
        <v>28</v>
      </c>
      <c r="B3" s="8" t="s">
        <v>29</v>
      </c>
      <c r="C3" s="7" t="s">
        <v>30</v>
      </c>
      <c r="D3" s="40">
        <v>20102</v>
      </c>
      <c r="E3" s="11" t="s">
        <v>31</v>
      </c>
      <c r="F3" s="41" t="s">
        <v>32</v>
      </c>
      <c r="G3" s="42">
        <v>671310.4</v>
      </c>
      <c r="H3" s="43">
        <v>44630</v>
      </c>
      <c r="I3" s="43">
        <v>44644</v>
      </c>
      <c r="J3" s="41" t="s">
        <v>33</v>
      </c>
      <c r="K3" s="43">
        <v>44634</v>
      </c>
      <c r="L3" s="44">
        <v>0</v>
      </c>
      <c r="M3" s="40" t="s">
        <v>34</v>
      </c>
      <c r="N3" s="14" t="s">
        <v>35</v>
      </c>
      <c r="O3" s="45">
        <v>671310.4</v>
      </c>
      <c r="P3" s="46"/>
      <c r="Q3" s="40"/>
      <c r="R3" s="47"/>
      <c r="S3" s="43">
        <v>44679</v>
      </c>
      <c r="T3" s="48" t="s">
        <v>36</v>
      </c>
      <c r="U3" s="40"/>
    </row>
    <row r="4" spans="1:21" ht="80.25" customHeight="1" x14ac:dyDescent="0.35">
      <c r="A4" s="33" t="s">
        <v>28</v>
      </c>
      <c r="B4" s="8" t="s">
        <v>29</v>
      </c>
      <c r="C4" s="7" t="s">
        <v>37</v>
      </c>
      <c r="D4" s="40">
        <v>29905</v>
      </c>
      <c r="E4" s="26" t="s">
        <v>38</v>
      </c>
      <c r="F4" s="49" t="s">
        <v>39</v>
      </c>
      <c r="G4" s="35" t="s">
        <v>26</v>
      </c>
      <c r="H4" s="36" t="s">
        <v>26</v>
      </c>
      <c r="I4" s="36" t="s">
        <v>26</v>
      </c>
      <c r="J4" s="37" t="s">
        <v>26</v>
      </c>
      <c r="K4" s="36" t="s">
        <v>26</v>
      </c>
      <c r="L4" s="37" t="s">
        <v>26</v>
      </c>
      <c r="M4" s="40" t="s">
        <v>40</v>
      </c>
      <c r="N4" s="37" t="s">
        <v>26</v>
      </c>
      <c r="O4" s="37" t="s">
        <v>26</v>
      </c>
      <c r="P4" s="37" t="s">
        <v>26</v>
      </c>
      <c r="Q4" s="37" t="s">
        <v>26</v>
      </c>
      <c r="R4" s="37" t="s">
        <v>26</v>
      </c>
      <c r="S4" s="37" t="s">
        <v>26</v>
      </c>
      <c r="T4" s="38" t="s">
        <v>26</v>
      </c>
      <c r="U4" s="37" t="s">
        <v>26</v>
      </c>
    </row>
    <row r="5" spans="1:21" ht="80.25" customHeight="1" x14ac:dyDescent="0.35">
      <c r="A5" s="33" t="s">
        <v>28</v>
      </c>
      <c r="B5" s="8" t="s">
        <v>29</v>
      </c>
      <c r="C5" s="7" t="s">
        <v>41</v>
      </c>
      <c r="D5" s="40">
        <v>29905</v>
      </c>
      <c r="E5" s="11" t="s">
        <v>42</v>
      </c>
      <c r="F5" s="49" t="s">
        <v>43</v>
      </c>
      <c r="G5" s="42">
        <f>84.93*664.6</f>
        <v>56444.47800000001</v>
      </c>
      <c r="H5" s="43">
        <v>44650</v>
      </c>
      <c r="I5" s="43">
        <v>44671</v>
      </c>
      <c r="J5" s="41" t="s">
        <v>44</v>
      </c>
      <c r="K5" s="50">
        <v>44658</v>
      </c>
      <c r="L5" s="44">
        <v>0</v>
      </c>
      <c r="M5" s="40" t="s">
        <v>40</v>
      </c>
      <c r="N5" s="14" t="s">
        <v>45</v>
      </c>
      <c r="O5" s="51"/>
      <c r="P5" s="45">
        <v>56444.47800000001</v>
      </c>
      <c r="Q5" s="40"/>
      <c r="R5" s="40"/>
      <c r="S5" s="43">
        <v>44693</v>
      </c>
      <c r="T5" s="48" t="s">
        <v>46</v>
      </c>
      <c r="U5" s="43"/>
    </row>
    <row r="6" spans="1:21" ht="80.25" customHeight="1" x14ac:dyDescent="0.35">
      <c r="A6" s="33" t="s">
        <v>28</v>
      </c>
      <c r="B6" s="8" t="s">
        <v>29</v>
      </c>
      <c r="C6" s="7" t="s">
        <v>47</v>
      </c>
      <c r="D6" s="40">
        <v>29905</v>
      </c>
      <c r="E6" s="11" t="s">
        <v>31</v>
      </c>
      <c r="F6" s="49" t="s">
        <v>48</v>
      </c>
      <c r="G6" s="42">
        <v>95373.13</v>
      </c>
      <c r="H6" s="43">
        <v>44650</v>
      </c>
      <c r="I6" s="43">
        <v>44671</v>
      </c>
      <c r="J6" s="41" t="s">
        <v>49</v>
      </c>
      <c r="K6" s="50">
        <v>44658</v>
      </c>
      <c r="L6" s="44">
        <v>0</v>
      </c>
      <c r="M6" s="40" t="s">
        <v>40</v>
      </c>
      <c r="N6" s="14" t="s">
        <v>50</v>
      </c>
      <c r="O6" s="51"/>
      <c r="P6" s="45">
        <v>95373.13</v>
      </c>
      <c r="Q6" s="40"/>
      <c r="R6" s="40"/>
      <c r="S6" s="43">
        <v>44693</v>
      </c>
      <c r="T6" s="48" t="s">
        <v>46</v>
      </c>
      <c r="U6" s="40"/>
    </row>
    <row r="7" spans="1:21" ht="80.25" customHeight="1" x14ac:dyDescent="0.35">
      <c r="A7" s="33" t="s">
        <v>28</v>
      </c>
      <c r="B7" s="8" t="s">
        <v>29</v>
      </c>
      <c r="C7" s="7" t="s">
        <v>51</v>
      </c>
      <c r="D7" s="40">
        <v>29905</v>
      </c>
      <c r="E7" s="11" t="s">
        <v>52</v>
      </c>
      <c r="F7" s="49" t="s">
        <v>53</v>
      </c>
      <c r="G7" s="42">
        <v>91477.57</v>
      </c>
      <c r="H7" s="43">
        <v>44650</v>
      </c>
      <c r="I7" s="43">
        <v>44671</v>
      </c>
      <c r="J7" s="41" t="s">
        <v>54</v>
      </c>
      <c r="K7" s="50" t="s">
        <v>55</v>
      </c>
      <c r="L7" s="44">
        <v>0</v>
      </c>
      <c r="M7" s="40" t="s">
        <v>40</v>
      </c>
      <c r="N7" s="14" t="s">
        <v>56</v>
      </c>
      <c r="O7" s="51"/>
      <c r="P7" s="45">
        <v>91477.57</v>
      </c>
      <c r="Q7" s="40"/>
      <c r="R7" s="40"/>
      <c r="S7" s="43">
        <v>44700</v>
      </c>
      <c r="T7" s="48" t="s">
        <v>57</v>
      </c>
      <c r="U7" s="40"/>
    </row>
    <row r="8" spans="1:21" ht="80.25" customHeight="1" x14ac:dyDescent="0.35">
      <c r="A8" s="33" t="s">
        <v>28</v>
      </c>
      <c r="B8" s="8" t="s">
        <v>29</v>
      </c>
      <c r="C8" s="11" t="s">
        <v>58</v>
      </c>
      <c r="D8" s="40">
        <v>29905</v>
      </c>
      <c r="E8" s="11" t="s">
        <v>59</v>
      </c>
      <c r="F8" s="49" t="s">
        <v>60</v>
      </c>
      <c r="G8" s="42">
        <v>114394.96</v>
      </c>
      <c r="H8" s="43">
        <v>44650</v>
      </c>
      <c r="I8" s="43">
        <v>44671</v>
      </c>
      <c r="J8" s="41" t="s">
        <v>61</v>
      </c>
      <c r="K8" s="50">
        <v>44655</v>
      </c>
      <c r="L8" s="44">
        <v>0</v>
      </c>
      <c r="M8" s="40" t="s">
        <v>40</v>
      </c>
      <c r="N8" s="14" t="s">
        <v>62</v>
      </c>
      <c r="O8" s="51"/>
      <c r="P8" s="45">
        <v>114394.96</v>
      </c>
      <c r="Q8" s="40"/>
      <c r="R8" s="40"/>
      <c r="S8" s="43">
        <v>44686</v>
      </c>
      <c r="T8" s="52" t="s">
        <v>63</v>
      </c>
      <c r="U8" s="40"/>
    </row>
    <row r="9" spans="1:21" ht="80.25" customHeight="1" x14ac:dyDescent="0.35">
      <c r="A9" s="33" t="s">
        <v>28</v>
      </c>
      <c r="B9" s="8" t="s">
        <v>29</v>
      </c>
      <c r="C9" s="11" t="s">
        <v>64</v>
      </c>
      <c r="D9" s="40">
        <v>29905</v>
      </c>
      <c r="E9" s="26" t="s">
        <v>38</v>
      </c>
      <c r="F9" s="49" t="s">
        <v>65</v>
      </c>
      <c r="G9" s="35" t="s">
        <v>26</v>
      </c>
      <c r="H9" s="36" t="s">
        <v>26</v>
      </c>
      <c r="I9" s="36" t="s">
        <v>26</v>
      </c>
      <c r="J9" s="37" t="s">
        <v>26</v>
      </c>
      <c r="K9" s="36" t="s">
        <v>26</v>
      </c>
      <c r="L9" s="37" t="s">
        <v>26</v>
      </c>
      <c r="M9" s="40" t="s">
        <v>40</v>
      </c>
      <c r="N9" s="37" t="s">
        <v>26</v>
      </c>
      <c r="O9" s="37" t="s">
        <v>26</v>
      </c>
      <c r="P9" s="37" t="s">
        <v>26</v>
      </c>
      <c r="Q9" s="37" t="s">
        <v>26</v>
      </c>
      <c r="R9" s="37" t="s">
        <v>26</v>
      </c>
      <c r="S9" s="37" t="s">
        <v>26</v>
      </c>
      <c r="T9" s="38" t="s">
        <v>26</v>
      </c>
      <c r="U9" s="37" t="s">
        <v>26</v>
      </c>
    </row>
    <row r="10" spans="1:21" ht="80.25" customHeight="1" x14ac:dyDescent="0.35">
      <c r="A10" s="33" t="s">
        <v>28</v>
      </c>
      <c r="B10" s="8" t="s">
        <v>29</v>
      </c>
      <c r="C10" s="11" t="s">
        <v>66</v>
      </c>
      <c r="D10" s="40">
        <v>29905</v>
      </c>
      <c r="E10" s="11" t="s">
        <v>42</v>
      </c>
      <c r="F10" s="324" t="s">
        <v>67</v>
      </c>
      <c r="G10" s="42">
        <f>430.31*664.6</f>
        <v>285984.02600000001</v>
      </c>
      <c r="H10" s="43">
        <v>44650</v>
      </c>
      <c r="I10" s="43">
        <v>44671</v>
      </c>
      <c r="J10" s="41" t="s">
        <v>68</v>
      </c>
      <c r="K10" s="50">
        <v>44658</v>
      </c>
      <c r="L10" s="44">
        <v>0</v>
      </c>
      <c r="M10" s="40" t="s">
        <v>40</v>
      </c>
      <c r="N10" s="14" t="s">
        <v>69</v>
      </c>
      <c r="O10" s="51"/>
      <c r="P10" s="45">
        <v>285984.02600000001</v>
      </c>
      <c r="Q10" s="40"/>
      <c r="R10" s="40"/>
      <c r="S10" s="43">
        <v>44693</v>
      </c>
      <c r="T10" s="48" t="s">
        <v>46</v>
      </c>
      <c r="U10" s="40"/>
    </row>
    <row r="11" spans="1:21" ht="80.25" customHeight="1" x14ac:dyDescent="0.35">
      <c r="A11" s="33" t="s">
        <v>28</v>
      </c>
      <c r="B11" s="8" t="s">
        <v>22</v>
      </c>
      <c r="C11" s="11" t="s">
        <v>70</v>
      </c>
      <c r="D11" s="40">
        <v>29903</v>
      </c>
      <c r="E11" s="7" t="s">
        <v>24</v>
      </c>
      <c r="F11" s="53" t="s">
        <v>71</v>
      </c>
      <c r="G11" s="35" t="s">
        <v>26</v>
      </c>
      <c r="H11" s="37" t="s">
        <v>26</v>
      </c>
      <c r="I11" s="37" t="s">
        <v>26</v>
      </c>
      <c r="J11" s="37" t="s">
        <v>26</v>
      </c>
      <c r="K11" s="37" t="s">
        <v>26</v>
      </c>
      <c r="L11" s="37" t="s">
        <v>26</v>
      </c>
      <c r="M11" s="33" t="s">
        <v>27</v>
      </c>
      <c r="N11" s="37" t="s">
        <v>26</v>
      </c>
      <c r="O11" s="37" t="s">
        <v>26</v>
      </c>
      <c r="P11" s="37" t="s">
        <v>26</v>
      </c>
      <c r="Q11" s="37" t="s">
        <v>26</v>
      </c>
      <c r="R11" s="37" t="s">
        <v>26</v>
      </c>
      <c r="S11" s="37" t="s">
        <v>26</v>
      </c>
      <c r="T11" s="38" t="s">
        <v>26</v>
      </c>
      <c r="U11" s="37" t="s">
        <v>26</v>
      </c>
    </row>
    <row r="12" spans="1:21" ht="80.25" customHeight="1" x14ac:dyDescent="0.35">
      <c r="A12" s="33" t="s">
        <v>28</v>
      </c>
      <c r="B12" s="8" t="s">
        <v>22</v>
      </c>
      <c r="C12" s="11" t="s">
        <v>72</v>
      </c>
      <c r="D12" s="40">
        <v>29903</v>
      </c>
      <c r="E12" s="18" t="s">
        <v>73</v>
      </c>
      <c r="F12" s="49" t="s">
        <v>74</v>
      </c>
      <c r="G12" s="54">
        <v>207521.84</v>
      </c>
      <c r="H12" s="43">
        <v>44659</v>
      </c>
      <c r="I12" s="43">
        <v>44680</v>
      </c>
      <c r="J12" s="41" t="s">
        <v>75</v>
      </c>
      <c r="K12" s="55">
        <v>44677</v>
      </c>
      <c r="L12" s="44">
        <v>0</v>
      </c>
      <c r="M12" s="40" t="s">
        <v>40</v>
      </c>
      <c r="N12" s="14" t="s">
        <v>76</v>
      </c>
      <c r="O12" s="51"/>
      <c r="P12" s="45">
        <v>207521.84</v>
      </c>
      <c r="Q12" s="40"/>
      <c r="R12" s="40"/>
      <c r="S12" s="43">
        <v>44707</v>
      </c>
      <c r="T12" s="52" t="s">
        <v>77</v>
      </c>
      <c r="U12" s="40"/>
    </row>
    <row r="13" spans="1:21" ht="80.25" customHeight="1" x14ac:dyDescent="0.35">
      <c r="A13" s="33" t="s">
        <v>28</v>
      </c>
      <c r="B13" s="8" t="s">
        <v>22</v>
      </c>
      <c r="C13" s="11" t="s">
        <v>78</v>
      </c>
      <c r="D13" s="40">
        <v>29903</v>
      </c>
      <c r="E13" s="18" t="s">
        <v>79</v>
      </c>
      <c r="F13" s="49" t="s">
        <v>80</v>
      </c>
      <c r="G13" s="54">
        <v>26511.46</v>
      </c>
      <c r="H13" s="43">
        <v>44659</v>
      </c>
      <c r="I13" s="43">
        <v>44680</v>
      </c>
      <c r="J13" s="41" t="s">
        <v>81</v>
      </c>
      <c r="K13" s="50">
        <v>44679</v>
      </c>
      <c r="L13" s="44">
        <v>0</v>
      </c>
      <c r="M13" s="40" t="s">
        <v>27</v>
      </c>
      <c r="N13" s="14" t="s">
        <v>82</v>
      </c>
      <c r="O13" s="51"/>
      <c r="P13" s="45">
        <v>26511.46</v>
      </c>
      <c r="Q13" s="40"/>
      <c r="R13" s="40"/>
      <c r="S13" s="13">
        <v>44714</v>
      </c>
      <c r="T13" s="21" t="s">
        <v>83</v>
      </c>
      <c r="U13" s="40"/>
    </row>
    <row r="14" spans="1:21" ht="80.25" customHeight="1" x14ac:dyDescent="0.35">
      <c r="A14" s="33" t="s">
        <v>28</v>
      </c>
      <c r="B14" s="8" t="s">
        <v>22</v>
      </c>
      <c r="C14" s="11" t="s">
        <v>84</v>
      </c>
      <c r="D14" s="40">
        <v>29903</v>
      </c>
      <c r="E14" s="11" t="s">
        <v>85</v>
      </c>
      <c r="F14" s="49" t="s">
        <v>86</v>
      </c>
      <c r="G14" s="56" t="s">
        <v>87</v>
      </c>
      <c r="H14" s="56" t="s">
        <v>87</v>
      </c>
      <c r="I14" s="56" t="s">
        <v>87</v>
      </c>
      <c r="J14" s="56" t="s">
        <v>87</v>
      </c>
      <c r="K14" s="56" t="s">
        <v>87</v>
      </c>
      <c r="L14" s="56" t="s">
        <v>87</v>
      </c>
      <c r="M14" s="40" t="s">
        <v>27</v>
      </c>
      <c r="N14" s="56" t="s">
        <v>87</v>
      </c>
      <c r="O14" s="56" t="s">
        <v>87</v>
      </c>
      <c r="P14" s="56" t="s">
        <v>87</v>
      </c>
      <c r="Q14" s="56" t="s">
        <v>87</v>
      </c>
      <c r="R14" s="56" t="s">
        <v>87</v>
      </c>
      <c r="S14" s="56" t="s">
        <v>87</v>
      </c>
      <c r="T14" s="56" t="s">
        <v>87</v>
      </c>
      <c r="U14" s="56" t="s">
        <v>87</v>
      </c>
    </row>
    <row r="15" spans="1:21" ht="80.25" customHeight="1" x14ac:dyDescent="0.35">
      <c r="A15" s="33" t="s">
        <v>28</v>
      </c>
      <c r="B15" s="8" t="s">
        <v>88</v>
      </c>
      <c r="C15" s="11" t="s">
        <v>89</v>
      </c>
      <c r="D15" s="40">
        <v>29901</v>
      </c>
      <c r="E15" s="7" t="s">
        <v>24</v>
      </c>
      <c r="F15" s="49" t="s">
        <v>90</v>
      </c>
      <c r="G15" s="42">
        <v>122261.19</v>
      </c>
      <c r="H15" s="43">
        <v>44670</v>
      </c>
      <c r="I15" s="43">
        <v>44684</v>
      </c>
      <c r="J15" s="41" t="s">
        <v>91</v>
      </c>
      <c r="K15" s="50">
        <v>44673</v>
      </c>
      <c r="L15" s="44">
        <v>0</v>
      </c>
      <c r="M15" s="40" t="s">
        <v>27</v>
      </c>
      <c r="N15" s="14" t="s">
        <v>92</v>
      </c>
      <c r="O15" s="51"/>
      <c r="P15" s="45">
        <v>122261.19</v>
      </c>
      <c r="Q15" s="40"/>
      <c r="R15" s="40"/>
      <c r="S15" s="43">
        <v>44707</v>
      </c>
      <c r="T15" s="52" t="s">
        <v>77</v>
      </c>
      <c r="U15" s="40"/>
    </row>
    <row r="16" spans="1:21" ht="80.25" customHeight="1" x14ac:dyDescent="0.35">
      <c r="A16" s="33" t="s">
        <v>28</v>
      </c>
      <c r="B16" s="8" t="s">
        <v>88</v>
      </c>
      <c r="C16" s="11" t="s">
        <v>89</v>
      </c>
      <c r="D16" s="40">
        <v>29901</v>
      </c>
      <c r="E16" s="18" t="s">
        <v>73</v>
      </c>
      <c r="F16" s="49" t="s">
        <v>93</v>
      </c>
      <c r="G16" s="42">
        <v>35850.660000000003</v>
      </c>
      <c r="H16" s="43">
        <v>44659</v>
      </c>
      <c r="I16" s="43" t="s">
        <v>94</v>
      </c>
      <c r="J16" s="41" t="s">
        <v>95</v>
      </c>
      <c r="K16" s="50">
        <v>44672</v>
      </c>
      <c r="L16" s="44">
        <v>0</v>
      </c>
      <c r="M16" s="40" t="s">
        <v>27</v>
      </c>
      <c r="N16" s="14" t="s">
        <v>96</v>
      </c>
      <c r="O16" s="51"/>
      <c r="P16" s="45">
        <v>35850.660000000003</v>
      </c>
      <c r="Q16" s="40"/>
      <c r="R16" s="40"/>
      <c r="S16" s="43">
        <v>44707</v>
      </c>
      <c r="T16" s="52" t="s">
        <v>77</v>
      </c>
      <c r="U16" s="40"/>
    </row>
    <row r="17" spans="1:21" ht="80.25" customHeight="1" x14ac:dyDescent="0.35">
      <c r="A17" s="33" t="s">
        <v>28</v>
      </c>
      <c r="B17" s="8" t="s">
        <v>88</v>
      </c>
      <c r="C17" s="11" t="s">
        <v>89</v>
      </c>
      <c r="D17" s="40">
        <v>29901</v>
      </c>
      <c r="E17" s="18" t="s">
        <v>79</v>
      </c>
      <c r="F17" s="49" t="s">
        <v>97</v>
      </c>
      <c r="G17" s="42">
        <v>142417.85</v>
      </c>
      <c r="H17" s="43">
        <v>44659</v>
      </c>
      <c r="I17" s="43">
        <v>44686</v>
      </c>
      <c r="J17" s="12" t="s">
        <v>98</v>
      </c>
      <c r="K17" s="50">
        <v>44708</v>
      </c>
      <c r="L17" s="44">
        <v>0</v>
      </c>
      <c r="M17" s="40" t="s">
        <v>27</v>
      </c>
      <c r="N17" s="14" t="s">
        <v>99</v>
      </c>
      <c r="O17" s="51"/>
      <c r="P17" s="45">
        <v>110373.83</v>
      </c>
      <c r="Q17" s="40"/>
      <c r="R17" s="40"/>
      <c r="S17" s="13">
        <v>44749</v>
      </c>
      <c r="T17" s="21" t="s">
        <v>100</v>
      </c>
      <c r="U17" s="11" t="s">
        <v>101</v>
      </c>
    </row>
    <row r="18" spans="1:21" ht="80.25" customHeight="1" x14ac:dyDescent="0.35">
      <c r="A18" s="33" t="s">
        <v>28</v>
      </c>
      <c r="B18" s="8" t="s">
        <v>22</v>
      </c>
      <c r="C18" s="11" t="s">
        <v>84</v>
      </c>
      <c r="D18" s="40">
        <v>29903</v>
      </c>
      <c r="E18" s="11" t="s">
        <v>85</v>
      </c>
      <c r="F18" s="49" t="s">
        <v>102</v>
      </c>
      <c r="G18" s="42">
        <f>124.3*656.49</f>
        <v>81601.706999999995</v>
      </c>
      <c r="H18" s="43">
        <v>44672</v>
      </c>
      <c r="I18" s="43">
        <v>44686</v>
      </c>
      <c r="J18" s="41" t="s">
        <v>103</v>
      </c>
      <c r="K18" s="50">
        <v>44685</v>
      </c>
      <c r="L18" s="44">
        <v>0</v>
      </c>
      <c r="M18" s="40" t="s">
        <v>27</v>
      </c>
      <c r="N18" s="14" t="s">
        <v>104</v>
      </c>
      <c r="O18" s="51"/>
      <c r="P18" s="45">
        <v>81601.706999999995</v>
      </c>
      <c r="Q18" s="57"/>
      <c r="R18" s="57"/>
      <c r="S18" s="13">
        <v>44721</v>
      </c>
      <c r="T18" s="21" t="s">
        <v>105</v>
      </c>
      <c r="U18" s="40"/>
    </row>
    <row r="19" spans="1:21" ht="80.25" customHeight="1" x14ac:dyDescent="0.35">
      <c r="A19" s="58" t="s">
        <v>28</v>
      </c>
      <c r="B19" s="8" t="s">
        <v>29</v>
      </c>
      <c r="C19" s="26" t="s">
        <v>106</v>
      </c>
      <c r="D19" s="59">
        <v>29905</v>
      </c>
      <c r="E19" s="26" t="s">
        <v>38</v>
      </c>
      <c r="F19" s="60" t="s">
        <v>107</v>
      </c>
      <c r="G19" s="61">
        <v>231225.12</v>
      </c>
      <c r="H19" s="62">
        <v>44686</v>
      </c>
      <c r="I19" s="43">
        <v>44698</v>
      </c>
      <c r="J19" s="53" t="s">
        <v>108</v>
      </c>
      <c r="K19" s="63">
        <v>44692</v>
      </c>
      <c r="L19" s="64">
        <v>0</v>
      </c>
      <c r="M19" s="59" t="s">
        <v>40</v>
      </c>
      <c r="N19" s="14" t="s">
        <v>109</v>
      </c>
      <c r="O19" s="51"/>
      <c r="P19" s="45">
        <v>231225.12</v>
      </c>
      <c r="Q19" s="59"/>
      <c r="R19" s="59"/>
      <c r="S19" s="13">
        <v>44728</v>
      </c>
      <c r="T19" s="21" t="s">
        <v>110</v>
      </c>
      <c r="U19" s="59"/>
    </row>
    <row r="20" spans="1:21" ht="80.25" customHeight="1" x14ac:dyDescent="0.35">
      <c r="A20" s="58" t="s">
        <v>28</v>
      </c>
      <c r="B20" s="8" t="s">
        <v>29</v>
      </c>
      <c r="C20" s="11" t="s">
        <v>64</v>
      </c>
      <c r="D20" s="59">
        <v>29905</v>
      </c>
      <c r="E20" s="26" t="s">
        <v>38</v>
      </c>
      <c r="F20" s="41" t="s">
        <v>111</v>
      </c>
      <c r="G20" s="61">
        <v>312668.59999999998</v>
      </c>
      <c r="H20" s="62">
        <v>44693</v>
      </c>
      <c r="I20" s="43">
        <v>44707</v>
      </c>
      <c r="J20" s="53" t="s">
        <v>112</v>
      </c>
      <c r="K20" s="50">
        <v>44699</v>
      </c>
      <c r="L20" s="44">
        <v>0</v>
      </c>
      <c r="M20" s="40" t="s">
        <v>27</v>
      </c>
      <c r="N20" s="14" t="s">
        <v>113</v>
      </c>
      <c r="O20" s="51"/>
      <c r="P20" s="45">
        <v>312668.37</v>
      </c>
      <c r="Q20" s="47"/>
      <c r="R20" s="40"/>
      <c r="S20" s="13">
        <v>44714</v>
      </c>
      <c r="T20" s="21" t="s">
        <v>83</v>
      </c>
      <c r="U20" s="40"/>
    </row>
    <row r="21" spans="1:21" ht="80.25" customHeight="1" x14ac:dyDescent="0.35">
      <c r="A21" s="33" t="s">
        <v>28</v>
      </c>
      <c r="B21" s="8" t="s">
        <v>88</v>
      </c>
      <c r="C21" s="11" t="s">
        <v>89</v>
      </c>
      <c r="D21" s="40">
        <v>29901</v>
      </c>
      <c r="E21" s="11" t="s">
        <v>73</v>
      </c>
      <c r="F21" s="41" t="s">
        <v>114</v>
      </c>
      <c r="G21" s="42">
        <v>5408.74</v>
      </c>
      <c r="H21" s="43">
        <v>44697</v>
      </c>
      <c r="I21" s="43">
        <v>44711</v>
      </c>
      <c r="J21" s="41" t="s">
        <v>115</v>
      </c>
      <c r="K21" s="50">
        <v>44704</v>
      </c>
      <c r="L21" s="44">
        <v>0</v>
      </c>
      <c r="M21" s="40" t="s">
        <v>34</v>
      </c>
      <c r="N21" s="14" t="s">
        <v>116</v>
      </c>
      <c r="O21" s="51"/>
      <c r="P21" s="45" t="s">
        <v>117</v>
      </c>
      <c r="Q21" s="47"/>
      <c r="R21" s="40"/>
      <c r="S21" s="13">
        <v>44735</v>
      </c>
      <c r="T21" s="21" t="s">
        <v>118</v>
      </c>
      <c r="U21" s="40"/>
    </row>
    <row r="22" spans="1:21" ht="80.25" customHeight="1" x14ac:dyDescent="0.35">
      <c r="A22" s="33" t="s">
        <v>28</v>
      </c>
      <c r="B22" s="8" t="s">
        <v>88</v>
      </c>
      <c r="C22" s="11" t="s">
        <v>89</v>
      </c>
      <c r="D22" s="40">
        <v>29901</v>
      </c>
      <c r="E22" s="11" t="s">
        <v>79</v>
      </c>
      <c r="F22" s="41" t="s">
        <v>119</v>
      </c>
      <c r="G22" s="42">
        <v>38563.69</v>
      </c>
      <c r="H22" s="43">
        <v>44697</v>
      </c>
      <c r="I22" s="43">
        <v>44711</v>
      </c>
      <c r="J22" s="41" t="s">
        <v>120</v>
      </c>
      <c r="K22" s="50">
        <v>44708</v>
      </c>
      <c r="L22" s="44">
        <v>0</v>
      </c>
      <c r="M22" s="40" t="s">
        <v>34</v>
      </c>
      <c r="N22" s="14" t="s">
        <v>121</v>
      </c>
      <c r="O22" s="51"/>
      <c r="P22" s="45" t="s">
        <v>122</v>
      </c>
      <c r="Q22" s="47"/>
      <c r="R22" s="40"/>
      <c r="S22" s="13">
        <v>44749</v>
      </c>
      <c r="T22" s="21" t="s">
        <v>100</v>
      </c>
      <c r="U22" s="40"/>
    </row>
    <row r="23" spans="1:21" ht="80.25" customHeight="1" x14ac:dyDescent="0.35">
      <c r="A23" s="33" t="s">
        <v>123</v>
      </c>
      <c r="B23" s="8" t="s">
        <v>124</v>
      </c>
      <c r="C23" s="11" t="s">
        <v>125</v>
      </c>
      <c r="D23" s="40">
        <v>10801</v>
      </c>
      <c r="E23" s="11" t="s">
        <v>126</v>
      </c>
      <c r="F23" s="41" t="s">
        <v>127</v>
      </c>
      <c r="G23" s="42">
        <v>751995.42</v>
      </c>
      <c r="H23" s="43">
        <v>44726</v>
      </c>
      <c r="I23" s="43">
        <v>44728</v>
      </c>
      <c r="J23" s="41" t="s">
        <v>128</v>
      </c>
      <c r="K23" s="50">
        <v>44727</v>
      </c>
      <c r="L23" s="44">
        <v>0</v>
      </c>
      <c r="M23" s="40" t="s">
        <v>34</v>
      </c>
      <c r="N23" s="14" t="s">
        <v>129</v>
      </c>
      <c r="O23" s="51"/>
      <c r="P23" s="45">
        <v>751995.42</v>
      </c>
      <c r="Q23" s="47"/>
      <c r="R23" s="40"/>
      <c r="S23" s="13">
        <v>44764</v>
      </c>
      <c r="T23" s="21" t="s">
        <v>130</v>
      </c>
      <c r="U23" s="40"/>
    </row>
    <row r="24" spans="1:21" ht="80.25" customHeight="1" x14ac:dyDescent="0.35">
      <c r="A24" s="33" t="s">
        <v>131</v>
      </c>
      <c r="B24" s="8" t="s">
        <v>88</v>
      </c>
      <c r="C24" s="11" t="s">
        <v>132</v>
      </c>
      <c r="D24" s="40">
        <v>29999</v>
      </c>
      <c r="E24" s="7" t="s">
        <v>24</v>
      </c>
      <c r="F24" s="41" t="s">
        <v>133</v>
      </c>
      <c r="G24" s="35" t="s">
        <v>26</v>
      </c>
      <c r="H24" s="37" t="s">
        <v>26</v>
      </c>
      <c r="I24" s="37" t="s">
        <v>26</v>
      </c>
      <c r="J24" s="37" t="s">
        <v>26</v>
      </c>
      <c r="K24" s="37" t="s">
        <v>26</v>
      </c>
      <c r="L24" s="37" t="s">
        <v>26</v>
      </c>
      <c r="M24" s="33" t="s">
        <v>134</v>
      </c>
      <c r="N24" s="37" t="s">
        <v>26</v>
      </c>
      <c r="O24" s="37" t="s">
        <v>26</v>
      </c>
      <c r="P24" s="37" t="s">
        <v>26</v>
      </c>
      <c r="Q24" s="37" t="s">
        <v>26</v>
      </c>
      <c r="R24" s="37" t="s">
        <v>26</v>
      </c>
      <c r="S24" s="37" t="s">
        <v>26</v>
      </c>
      <c r="T24" s="38" t="s">
        <v>26</v>
      </c>
      <c r="U24" s="37" t="s">
        <v>26</v>
      </c>
    </row>
    <row r="25" spans="1:21" ht="86.25" customHeight="1" x14ac:dyDescent="0.35">
      <c r="A25" s="33" t="s">
        <v>131</v>
      </c>
      <c r="B25" s="8" t="s">
        <v>88</v>
      </c>
      <c r="C25" s="11" t="s">
        <v>132</v>
      </c>
      <c r="D25" s="40">
        <v>29999</v>
      </c>
      <c r="E25" s="11" t="s">
        <v>79</v>
      </c>
      <c r="F25" s="41" t="s">
        <v>135</v>
      </c>
      <c r="G25" s="42">
        <v>70435.657000000007</v>
      </c>
      <c r="H25" s="43">
        <v>44776</v>
      </c>
      <c r="I25" s="43">
        <v>44819</v>
      </c>
      <c r="J25" s="41" t="s">
        <v>136</v>
      </c>
      <c r="K25" s="50">
        <v>44845</v>
      </c>
      <c r="L25" s="44">
        <v>0</v>
      </c>
      <c r="M25" s="40" t="s">
        <v>34</v>
      </c>
      <c r="N25" s="14" t="s">
        <v>137</v>
      </c>
      <c r="O25" s="46"/>
      <c r="P25" s="47"/>
      <c r="Q25" s="296"/>
      <c r="R25" s="45">
        <v>52826.74</v>
      </c>
      <c r="S25" s="13">
        <v>44882</v>
      </c>
      <c r="T25" s="29" t="s">
        <v>138</v>
      </c>
      <c r="U25" s="7" t="s">
        <v>139</v>
      </c>
    </row>
    <row r="26" spans="1:21" ht="89.25" customHeight="1" x14ac:dyDescent="0.35">
      <c r="A26" s="33" t="s">
        <v>28</v>
      </c>
      <c r="B26" s="8" t="s">
        <v>88</v>
      </c>
      <c r="C26" s="11" t="s">
        <v>140</v>
      </c>
      <c r="D26" s="40">
        <v>29999</v>
      </c>
      <c r="E26" s="11" t="s">
        <v>79</v>
      </c>
      <c r="F26" s="41" t="s">
        <v>141</v>
      </c>
      <c r="G26" s="42">
        <v>251926.26800000001</v>
      </c>
      <c r="H26" s="43">
        <v>44776</v>
      </c>
      <c r="I26" s="43">
        <v>44819</v>
      </c>
      <c r="J26" s="41" t="s">
        <v>142</v>
      </c>
      <c r="K26" s="50">
        <v>44845</v>
      </c>
      <c r="L26" s="44">
        <v>0</v>
      </c>
      <c r="M26" s="40" t="s">
        <v>34</v>
      </c>
      <c r="N26" s="14" t="s">
        <v>143</v>
      </c>
      <c r="O26" s="46"/>
      <c r="P26" s="47"/>
      <c r="Q26" s="296"/>
      <c r="R26" s="45">
        <v>185944.7</v>
      </c>
      <c r="S26" s="13">
        <v>44882</v>
      </c>
      <c r="T26" s="29" t="s">
        <v>138</v>
      </c>
      <c r="U26" s="7" t="s">
        <v>144</v>
      </c>
    </row>
    <row r="27" spans="1:21" ht="80.25" customHeight="1" x14ac:dyDescent="0.35">
      <c r="A27" s="58" t="s">
        <v>145</v>
      </c>
      <c r="B27" s="8" t="s">
        <v>88</v>
      </c>
      <c r="C27" s="11" t="s">
        <v>146</v>
      </c>
      <c r="D27" s="40">
        <v>29901</v>
      </c>
      <c r="E27" s="11" t="s">
        <v>79</v>
      </c>
      <c r="F27" s="41" t="s">
        <v>147</v>
      </c>
      <c r="G27" s="35" t="s">
        <v>26</v>
      </c>
      <c r="H27" s="37" t="s">
        <v>26</v>
      </c>
      <c r="I27" s="37" t="s">
        <v>26</v>
      </c>
      <c r="J27" s="37" t="s">
        <v>26</v>
      </c>
      <c r="K27" s="37" t="s">
        <v>26</v>
      </c>
      <c r="L27" s="37" t="s">
        <v>26</v>
      </c>
      <c r="M27" s="40" t="s">
        <v>34</v>
      </c>
      <c r="N27" s="37" t="s">
        <v>26</v>
      </c>
      <c r="O27" s="37" t="s">
        <v>26</v>
      </c>
      <c r="P27" s="37" t="s">
        <v>26</v>
      </c>
      <c r="Q27" s="37" t="s">
        <v>26</v>
      </c>
      <c r="R27" s="37" t="s">
        <v>26</v>
      </c>
      <c r="S27" s="37" t="s">
        <v>26</v>
      </c>
      <c r="T27" s="38" t="s">
        <v>26</v>
      </c>
      <c r="U27" s="37" t="s">
        <v>26</v>
      </c>
    </row>
    <row r="28" spans="1:21" ht="80.25" customHeight="1" x14ac:dyDescent="0.35">
      <c r="A28" s="58" t="s">
        <v>145</v>
      </c>
      <c r="B28" s="8" t="s">
        <v>88</v>
      </c>
      <c r="C28" s="11" t="s">
        <v>89</v>
      </c>
      <c r="D28" s="40">
        <v>29901</v>
      </c>
      <c r="E28" s="7" t="s">
        <v>24</v>
      </c>
      <c r="F28" s="41" t="s">
        <v>148</v>
      </c>
      <c r="G28" s="35" t="s">
        <v>26</v>
      </c>
      <c r="H28" s="37" t="s">
        <v>26</v>
      </c>
      <c r="I28" s="37" t="s">
        <v>26</v>
      </c>
      <c r="J28" s="37" t="s">
        <v>26</v>
      </c>
      <c r="K28" s="37" t="s">
        <v>26</v>
      </c>
      <c r="L28" s="37" t="s">
        <v>26</v>
      </c>
      <c r="M28" s="40" t="s">
        <v>34</v>
      </c>
      <c r="N28" s="37" t="s">
        <v>26</v>
      </c>
      <c r="O28" s="37" t="s">
        <v>26</v>
      </c>
      <c r="P28" s="37" t="s">
        <v>26</v>
      </c>
      <c r="Q28" s="37" t="s">
        <v>26</v>
      </c>
      <c r="R28" s="37" t="s">
        <v>26</v>
      </c>
      <c r="S28" s="37" t="s">
        <v>26</v>
      </c>
      <c r="T28" s="38" t="s">
        <v>26</v>
      </c>
      <c r="U28" s="37" t="s">
        <v>26</v>
      </c>
    </row>
    <row r="29" spans="1:21" ht="80.25" customHeight="1" x14ac:dyDescent="0.35">
      <c r="A29" s="58" t="s">
        <v>145</v>
      </c>
      <c r="B29" s="8" t="s">
        <v>88</v>
      </c>
      <c r="C29" s="11" t="s">
        <v>149</v>
      </c>
      <c r="D29" s="40">
        <v>29901</v>
      </c>
      <c r="E29" s="18" t="s">
        <v>73</v>
      </c>
      <c r="F29" s="41" t="s">
        <v>150</v>
      </c>
      <c r="G29" s="35" t="s">
        <v>26</v>
      </c>
      <c r="H29" s="37" t="s">
        <v>26</v>
      </c>
      <c r="I29" s="37" t="s">
        <v>26</v>
      </c>
      <c r="J29" s="37" t="s">
        <v>26</v>
      </c>
      <c r="K29" s="37" t="s">
        <v>26</v>
      </c>
      <c r="L29" s="37" t="s">
        <v>26</v>
      </c>
      <c r="M29" s="40" t="s">
        <v>34</v>
      </c>
      <c r="N29" s="37" t="s">
        <v>26</v>
      </c>
      <c r="O29" s="37" t="s">
        <v>26</v>
      </c>
      <c r="P29" s="37" t="s">
        <v>26</v>
      </c>
      <c r="Q29" s="37" t="s">
        <v>26</v>
      </c>
      <c r="R29" s="37" t="s">
        <v>26</v>
      </c>
      <c r="S29" s="37" t="s">
        <v>26</v>
      </c>
      <c r="T29" s="38" t="s">
        <v>26</v>
      </c>
      <c r="U29" s="37" t="s">
        <v>26</v>
      </c>
    </row>
    <row r="30" spans="1:21" ht="80.25" customHeight="1" x14ac:dyDescent="0.35">
      <c r="A30" s="33" t="s">
        <v>28</v>
      </c>
      <c r="B30" s="8" t="s">
        <v>22</v>
      </c>
      <c r="C30" s="11" t="s">
        <v>151</v>
      </c>
      <c r="D30" s="40">
        <v>29903</v>
      </c>
      <c r="E30" s="11" t="s">
        <v>79</v>
      </c>
      <c r="F30" s="41" t="s">
        <v>152</v>
      </c>
      <c r="G30" s="42">
        <v>572926.94999999995</v>
      </c>
      <c r="H30" s="43">
        <v>44798</v>
      </c>
      <c r="I30" s="43">
        <v>44874</v>
      </c>
      <c r="J30" s="41" t="s">
        <v>153</v>
      </c>
      <c r="K30" s="50">
        <v>44876</v>
      </c>
      <c r="L30" s="44">
        <v>0</v>
      </c>
      <c r="M30" s="40" t="s">
        <v>40</v>
      </c>
      <c r="N30" s="14" t="s">
        <v>154</v>
      </c>
      <c r="O30" s="46"/>
      <c r="P30" s="47"/>
      <c r="Q30" s="296"/>
      <c r="R30" s="45">
        <v>572926.94999999995</v>
      </c>
      <c r="S30" s="13">
        <v>44910</v>
      </c>
      <c r="T30" s="29" t="s">
        <v>155</v>
      </c>
      <c r="U30" s="11" t="s">
        <v>156</v>
      </c>
    </row>
    <row r="31" spans="1:21" ht="80.25" customHeight="1" x14ac:dyDescent="0.35">
      <c r="A31" s="33" t="s">
        <v>131</v>
      </c>
      <c r="B31" s="8" t="s">
        <v>157</v>
      </c>
      <c r="C31" s="11" t="s">
        <v>158</v>
      </c>
      <c r="D31" s="40">
        <v>20104</v>
      </c>
      <c r="E31" s="11" t="s">
        <v>159</v>
      </c>
      <c r="F31" s="41" t="s">
        <v>160</v>
      </c>
      <c r="G31" s="42">
        <v>214305.82199999999</v>
      </c>
      <c r="H31" s="43">
        <v>44832</v>
      </c>
      <c r="I31" s="43">
        <v>44877</v>
      </c>
      <c r="J31" s="41" t="s">
        <v>161</v>
      </c>
      <c r="K31" s="50">
        <v>44839</v>
      </c>
      <c r="L31" s="44">
        <v>0</v>
      </c>
      <c r="M31" s="33" t="s">
        <v>134</v>
      </c>
      <c r="N31" s="14" t="s">
        <v>162</v>
      </c>
      <c r="O31" s="46"/>
      <c r="P31" s="47"/>
      <c r="Q31" s="296"/>
      <c r="R31" s="45">
        <v>214305.82199999999</v>
      </c>
      <c r="S31" s="170">
        <v>44875</v>
      </c>
      <c r="T31" s="21" t="s">
        <v>163</v>
      </c>
      <c r="U31" s="40"/>
    </row>
    <row r="32" spans="1:21" ht="80.25" customHeight="1" x14ac:dyDescent="0.35">
      <c r="A32" s="33" t="s">
        <v>28</v>
      </c>
      <c r="B32" s="8" t="s">
        <v>88</v>
      </c>
      <c r="C32" s="11" t="s">
        <v>164</v>
      </c>
      <c r="D32" s="40">
        <v>29901</v>
      </c>
      <c r="E32" s="18" t="s">
        <v>73</v>
      </c>
      <c r="F32" s="41" t="s">
        <v>165</v>
      </c>
      <c r="G32" s="42">
        <v>207921.516</v>
      </c>
      <c r="H32" s="43">
        <v>44852</v>
      </c>
      <c r="I32" s="43">
        <v>44866</v>
      </c>
      <c r="J32" s="41" t="s">
        <v>166</v>
      </c>
      <c r="K32" s="50">
        <v>44862</v>
      </c>
      <c r="L32" s="44">
        <v>0</v>
      </c>
      <c r="M32" s="40" t="s">
        <v>34</v>
      </c>
      <c r="N32" s="14" t="s">
        <v>167</v>
      </c>
      <c r="O32" s="46"/>
      <c r="P32" s="47"/>
      <c r="Q32" s="296"/>
      <c r="R32" s="45">
        <v>207921.516</v>
      </c>
      <c r="S32" s="65">
        <v>44896</v>
      </c>
      <c r="T32" s="40" t="s">
        <v>168</v>
      </c>
      <c r="U32" s="40"/>
    </row>
    <row r="33" spans="1:21" ht="80.25" customHeight="1" x14ac:dyDescent="0.35">
      <c r="A33" s="33" t="s">
        <v>28</v>
      </c>
      <c r="B33" s="8" t="s">
        <v>29</v>
      </c>
      <c r="C33" s="11" t="s">
        <v>169</v>
      </c>
      <c r="D33" s="40">
        <v>29905</v>
      </c>
      <c r="E33" s="26" t="s">
        <v>38</v>
      </c>
      <c r="F33" s="41" t="s">
        <v>170</v>
      </c>
      <c r="G33" s="42">
        <v>264555.36</v>
      </c>
      <c r="H33" s="43">
        <v>44846</v>
      </c>
      <c r="I33" s="43">
        <v>44860</v>
      </c>
      <c r="J33" s="41" t="s">
        <v>171</v>
      </c>
      <c r="K33" s="36">
        <v>44861</v>
      </c>
      <c r="L33" s="44">
        <v>0</v>
      </c>
      <c r="M33" s="40" t="s">
        <v>34</v>
      </c>
      <c r="N33" s="14" t="s">
        <v>172</v>
      </c>
      <c r="O33" s="46"/>
      <c r="P33" s="47"/>
      <c r="Q33" s="296"/>
      <c r="R33" s="45">
        <v>264555.36</v>
      </c>
      <c r="S33" s="65">
        <v>44896</v>
      </c>
      <c r="T33" s="40" t="s">
        <v>168</v>
      </c>
      <c r="U33" s="40"/>
    </row>
    <row r="34" spans="1:21" ht="80.25" customHeight="1" x14ac:dyDescent="0.35">
      <c r="A34" s="33" t="s">
        <v>28</v>
      </c>
      <c r="B34" s="8" t="s">
        <v>29</v>
      </c>
      <c r="C34" s="11" t="s">
        <v>173</v>
      </c>
      <c r="D34" s="40">
        <v>29905</v>
      </c>
      <c r="E34" s="11" t="s">
        <v>52</v>
      </c>
      <c r="F34" s="41" t="s">
        <v>174</v>
      </c>
      <c r="G34" s="42">
        <v>103231.376</v>
      </c>
      <c r="H34" s="43">
        <v>44846</v>
      </c>
      <c r="I34" s="43">
        <v>44860</v>
      </c>
      <c r="J34" s="41" t="s">
        <v>175</v>
      </c>
      <c r="K34" s="50">
        <v>44854</v>
      </c>
      <c r="L34" s="44">
        <v>0</v>
      </c>
      <c r="M34" s="40" t="s">
        <v>34</v>
      </c>
      <c r="N34" s="14" t="s">
        <v>176</v>
      </c>
      <c r="O34" s="46"/>
      <c r="P34" s="47"/>
      <c r="Q34" s="296"/>
      <c r="R34" s="45">
        <v>103231.376</v>
      </c>
      <c r="S34" s="13">
        <v>44889</v>
      </c>
      <c r="T34" s="18" t="s">
        <v>177</v>
      </c>
      <c r="U34" s="40"/>
    </row>
    <row r="35" spans="1:21" ht="80.25" customHeight="1" x14ac:dyDescent="0.35">
      <c r="A35" s="33" t="s">
        <v>28</v>
      </c>
      <c r="B35" s="8" t="s">
        <v>29</v>
      </c>
      <c r="C35" s="11" t="s">
        <v>178</v>
      </c>
      <c r="D35" s="40">
        <v>29905</v>
      </c>
      <c r="E35" s="11" t="s">
        <v>31</v>
      </c>
      <c r="F35" s="41" t="s">
        <v>179</v>
      </c>
      <c r="G35" s="42">
        <v>67635.11</v>
      </c>
      <c r="H35" s="43">
        <v>44846</v>
      </c>
      <c r="I35" s="43">
        <v>44860</v>
      </c>
      <c r="J35" s="41" t="s">
        <v>180</v>
      </c>
      <c r="K35" s="50">
        <v>44855</v>
      </c>
      <c r="L35" s="44">
        <v>0</v>
      </c>
      <c r="M35" s="40" t="s">
        <v>34</v>
      </c>
      <c r="N35" s="14" t="s">
        <v>181</v>
      </c>
      <c r="O35" s="46"/>
      <c r="P35" s="47"/>
      <c r="Q35" s="296"/>
      <c r="R35" s="45">
        <v>67635.11</v>
      </c>
      <c r="S35" s="13">
        <v>44889</v>
      </c>
      <c r="T35" s="18" t="s">
        <v>177</v>
      </c>
      <c r="U35" s="40"/>
    </row>
    <row r="36" spans="1:21" ht="80.25" customHeight="1" x14ac:dyDescent="0.35">
      <c r="A36" s="33" t="s">
        <v>28</v>
      </c>
      <c r="B36" s="8" t="s">
        <v>29</v>
      </c>
      <c r="C36" s="7" t="s">
        <v>182</v>
      </c>
      <c r="D36" s="40">
        <v>29905</v>
      </c>
      <c r="E36" s="11" t="s">
        <v>42</v>
      </c>
      <c r="F36" s="41" t="s">
        <v>183</v>
      </c>
      <c r="G36" s="42">
        <f>226.994*624.72</f>
        <v>141807.69168000002</v>
      </c>
      <c r="H36" s="43">
        <v>44846</v>
      </c>
      <c r="I36" s="43">
        <v>44860</v>
      </c>
      <c r="J36" s="41" t="s">
        <v>184</v>
      </c>
      <c r="K36" s="50">
        <v>44853</v>
      </c>
      <c r="L36" s="44">
        <v>0</v>
      </c>
      <c r="M36" s="40" t="s">
        <v>34</v>
      </c>
      <c r="N36" s="14" t="s">
        <v>185</v>
      </c>
      <c r="O36" s="46"/>
      <c r="P36" s="47"/>
      <c r="Q36" s="296"/>
      <c r="R36" s="45">
        <v>141807.69168000002</v>
      </c>
      <c r="S36" s="13">
        <v>44889</v>
      </c>
      <c r="T36" s="18" t="s">
        <v>177</v>
      </c>
      <c r="U36" s="40"/>
    </row>
    <row r="37" spans="1:21" ht="80.25" customHeight="1" x14ac:dyDescent="0.35">
      <c r="A37" s="33" t="s">
        <v>28</v>
      </c>
      <c r="B37" s="8" t="s">
        <v>88</v>
      </c>
      <c r="C37" s="7" t="s">
        <v>186</v>
      </c>
      <c r="D37" s="40">
        <v>29901</v>
      </c>
      <c r="E37" s="11" t="s">
        <v>79</v>
      </c>
      <c r="F37" s="41" t="s">
        <v>187</v>
      </c>
      <c r="G37" s="42">
        <v>81884.639999999999</v>
      </c>
      <c r="H37" s="43">
        <v>44848</v>
      </c>
      <c r="I37" s="43">
        <v>44862</v>
      </c>
      <c r="J37" s="41" t="s">
        <v>188</v>
      </c>
      <c r="K37" s="50">
        <v>44854</v>
      </c>
      <c r="L37" s="44">
        <v>0</v>
      </c>
      <c r="M37" s="40" t="s">
        <v>40</v>
      </c>
      <c r="N37" s="14" t="s">
        <v>189</v>
      </c>
      <c r="O37" s="46"/>
      <c r="P37" s="47"/>
      <c r="Q37" s="296"/>
      <c r="R37" s="45">
        <v>81884.639999999999</v>
      </c>
      <c r="S37" s="13">
        <v>44889</v>
      </c>
      <c r="T37" s="18" t="s">
        <v>177</v>
      </c>
      <c r="U37" s="40"/>
    </row>
    <row r="38" spans="1:21" ht="80.25" customHeight="1" x14ac:dyDescent="0.35">
      <c r="A38" s="33" t="s">
        <v>190</v>
      </c>
      <c r="B38" s="8" t="s">
        <v>29</v>
      </c>
      <c r="C38" s="7" t="s">
        <v>191</v>
      </c>
      <c r="D38" s="40">
        <v>29905</v>
      </c>
      <c r="E38" s="26" t="s">
        <v>38</v>
      </c>
      <c r="F38" s="41" t="s">
        <v>192</v>
      </c>
      <c r="G38" s="42">
        <v>210846.878</v>
      </c>
      <c r="H38" s="43">
        <v>44858</v>
      </c>
      <c r="I38" s="43">
        <v>44879</v>
      </c>
      <c r="J38" s="41" t="s">
        <v>193</v>
      </c>
      <c r="K38" s="50">
        <v>44862</v>
      </c>
      <c r="L38" s="44">
        <v>0</v>
      </c>
      <c r="M38" s="40" t="s">
        <v>134</v>
      </c>
      <c r="N38" s="14" t="s">
        <v>194</v>
      </c>
      <c r="O38" s="46"/>
      <c r="P38" s="47"/>
      <c r="Q38" s="296"/>
      <c r="R38" s="45">
        <v>211781.56</v>
      </c>
      <c r="S38" s="65">
        <v>44896</v>
      </c>
      <c r="T38" s="40" t="s">
        <v>168</v>
      </c>
      <c r="U38" s="40"/>
    </row>
    <row r="39" spans="1:21" ht="80.25" customHeight="1" x14ac:dyDescent="0.35">
      <c r="A39" s="33" t="s">
        <v>190</v>
      </c>
      <c r="B39" s="8" t="s">
        <v>29</v>
      </c>
      <c r="C39" s="7" t="s">
        <v>195</v>
      </c>
      <c r="D39" s="40">
        <v>29905</v>
      </c>
      <c r="E39" s="11" t="s">
        <v>42</v>
      </c>
      <c r="F39" s="41" t="s">
        <v>196</v>
      </c>
      <c r="G39" s="42">
        <v>76922.92</v>
      </c>
      <c r="H39" s="43">
        <v>44853</v>
      </c>
      <c r="I39" s="43">
        <v>44874</v>
      </c>
      <c r="J39" s="41" t="s">
        <v>197</v>
      </c>
      <c r="K39" s="50">
        <v>44868</v>
      </c>
      <c r="L39" s="44">
        <v>0</v>
      </c>
      <c r="M39" s="40" t="s">
        <v>40</v>
      </c>
      <c r="N39" s="14" t="s">
        <v>198</v>
      </c>
      <c r="O39" s="46"/>
      <c r="P39" s="47"/>
      <c r="Q39" s="296"/>
      <c r="R39" s="45">
        <v>76922.92</v>
      </c>
      <c r="S39" s="13">
        <v>44903</v>
      </c>
      <c r="T39" s="29" t="s">
        <v>199</v>
      </c>
      <c r="U39" s="40"/>
    </row>
    <row r="40" spans="1:21" ht="80.25" customHeight="1" x14ac:dyDescent="0.35">
      <c r="A40" s="33" t="s">
        <v>123</v>
      </c>
      <c r="B40" s="8" t="s">
        <v>29</v>
      </c>
      <c r="C40" s="11" t="s">
        <v>64</v>
      </c>
      <c r="D40" s="40">
        <v>29905</v>
      </c>
      <c r="E40" s="26" t="s">
        <v>38</v>
      </c>
      <c r="F40" s="82" t="s">
        <v>26</v>
      </c>
      <c r="G40" s="313" t="s">
        <v>26</v>
      </c>
      <c r="H40" s="313" t="s">
        <v>26</v>
      </c>
      <c r="I40" s="313" t="s">
        <v>26</v>
      </c>
      <c r="J40" s="82" t="s">
        <v>26</v>
      </c>
      <c r="K40" s="313" t="s">
        <v>26</v>
      </c>
      <c r="L40" s="313" t="s">
        <v>26</v>
      </c>
      <c r="M40" s="40" t="s">
        <v>134</v>
      </c>
      <c r="N40" s="313" t="s">
        <v>26</v>
      </c>
      <c r="O40" s="313" t="s">
        <v>26</v>
      </c>
      <c r="P40" s="313" t="s">
        <v>26</v>
      </c>
      <c r="Q40" s="313" t="s">
        <v>26</v>
      </c>
      <c r="R40" s="313" t="s">
        <v>26</v>
      </c>
      <c r="S40" s="313" t="s">
        <v>26</v>
      </c>
      <c r="T40" s="313" t="s">
        <v>26</v>
      </c>
      <c r="U40" s="313" t="s">
        <v>26</v>
      </c>
    </row>
    <row r="41" spans="1:21" ht="80.25" customHeight="1" x14ac:dyDescent="0.35">
      <c r="A41" s="33" t="s">
        <v>123</v>
      </c>
      <c r="B41" s="8" t="s">
        <v>29</v>
      </c>
      <c r="C41" s="7" t="s">
        <v>200</v>
      </c>
      <c r="D41" s="40">
        <v>29905</v>
      </c>
      <c r="E41" s="11" t="s">
        <v>42</v>
      </c>
      <c r="F41" s="41" t="s">
        <v>201</v>
      </c>
      <c r="G41" s="42">
        <f>200.146*629.49</f>
        <v>125989.90553999999</v>
      </c>
      <c r="H41" s="43">
        <v>44855</v>
      </c>
      <c r="I41" s="43">
        <v>44883</v>
      </c>
      <c r="J41" s="41" t="s">
        <v>202</v>
      </c>
      <c r="K41" s="50">
        <v>44858</v>
      </c>
      <c r="L41" s="44">
        <v>0</v>
      </c>
      <c r="M41" s="40" t="s">
        <v>134</v>
      </c>
      <c r="N41" s="14" t="s">
        <v>203</v>
      </c>
      <c r="O41" s="46"/>
      <c r="P41" s="47"/>
      <c r="Q41" s="296"/>
      <c r="R41" s="45">
        <v>125989.90553999999</v>
      </c>
      <c r="S41" s="13">
        <v>44889</v>
      </c>
      <c r="T41" s="18" t="s">
        <v>177</v>
      </c>
      <c r="U41" s="40"/>
    </row>
    <row r="42" spans="1:21" ht="80.25" customHeight="1" x14ac:dyDescent="0.35">
      <c r="A42" s="33" t="s">
        <v>123</v>
      </c>
      <c r="B42" s="8" t="s">
        <v>124</v>
      </c>
      <c r="C42" s="7" t="s">
        <v>204</v>
      </c>
      <c r="D42" s="40">
        <v>10801</v>
      </c>
      <c r="E42" s="11" t="s">
        <v>126</v>
      </c>
      <c r="F42" s="41" t="s">
        <v>205</v>
      </c>
      <c r="G42" s="42">
        <v>5320000</v>
      </c>
      <c r="H42" s="43">
        <v>44868</v>
      </c>
      <c r="I42" s="43">
        <v>44900</v>
      </c>
      <c r="J42" s="41" t="s">
        <v>206</v>
      </c>
      <c r="K42" s="50">
        <v>44904</v>
      </c>
      <c r="L42" s="44">
        <v>0</v>
      </c>
      <c r="M42" s="40" t="s">
        <v>34</v>
      </c>
      <c r="N42" s="14" t="s">
        <v>207</v>
      </c>
      <c r="O42" s="46"/>
      <c r="P42" s="47"/>
      <c r="Q42" s="296"/>
      <c r="R42" s="45">
        <v>5320000</v>
      </c>
      <c r="S42" s="170">
        <v>44938</v>
      </c>
      <c r="T42" s="21" t="s">
        <v>208</v>
      </c>
      <c r="U42" s="40"/>
    </row>
    <row r="43" spans="1:21" ht="80.25" customHeight="1" x14ac:dyDescent="0.35">
      <c r="A43" s="33" t="s">
        <v>28</v>
      </c>
      <c r="B43" s="8" t="s">
        <v>22</v>
      </c>
      <c r="C43" s="7" t="s">
        <v>209</v>
      </c>
      <c r="D43" s="40">
        <v>29903</v>
      </c>
      <c r="E43" s="11" t="s">
        <v>24</v>
      </c>
      <c r="F43" s="12" t="s">
        <v>210</v>
      </c>
      <c r="G43" s="42">
        <v>700060.31</v>
      </c>
      <c r="H43" s="43">
        <v>44875</v>
      </c>
      <c r="I43" s="62">
        <v>44889</v>
      </c>
      <c r="J43" s="53" t="s">
        <v>211</v>
      </c>
      <c r="K43" s="50">
        <v>44883</v>
      </c>
      <c r="L43" s="44">
        <v>0</v>
      </c>
      <c r="M43" s="40" t="s">
        <v>134</v>
      </c>
      <c r="N43" s="14" t="s">
        <v>212</v>
      </c>
      <c r="O43" s="46"/>
      <c r="P43" s="47"/>
      <c r="Q43" s="296"/>
      <c r="R43" s="45">
        <v>700060.31</v>
      </c>
      <c r="S43" s="65">
        <v>44917</v>
      </c>
      <c r="T43" s="40" t="s">
        <v>213</v>
      </c>
      <c r="U43" s="40"/>
    </row>
    <row r="44" spans="1:21" ht="80.25" customHeight="1" x14ac:dyDescent="0.35">
      <c r="A44" s="33" t="s">
        <v>28</v>
      </c>
      <c r="B44" s="8" t="s">
        <v>22</v>
      </c>
      <c r="C44" s="7" t="s">
        <v>164</v>
      </c>
      <c r="D44" s="40">
        <v>29903</v>
      </c>
      <c r="E44" s="11" t="s">
        <v>79</v>
      </c>
      <c r="F44" s="12" t="s">
        <v>214</v>
      </c>
      <c r="G44" s="42">
        <v>76027.097999999998</v>
      </c>
      <c r="H44" s="329">
        <v>44879</v>
      </c>
      <c r="I44" s="330" t="s">
        <v>215</v>
      </c>
      <c r="J44" s="41" t="s">
        <v>216</v>
      </c>
      <c r="K44" s="50">
        <v>44881</v>
      </c>
      <c r="L44" s="44">
        <v>0</v>
      </c>
      <c r="M44" s="40" t="s">
        <v>134</v>
      </c>
      <c r="N44" s="14" t="s">
        <v>217</v>
      </c>
      <c r="O44" s="46"/>
      <c r="P44" s="47"/>
      <c r="Q44" s="296"/>
      <c r="R44" s="45">
        <v>76027.097999999998</v>
      </c>
      <c r="S44" s="65">
        <v>44917</v>
      </c>
      <c r="T44" s="40" t="s">
        <v>213</v>
      </c>
      <c r="U44" s="40"/>
    </row>
    <row r="45" spans="1:21" ht="80.25" customHeight="1" x14ac:dyDescent="0.35">
      <c r="A45" s="33" t="s">
        <v>28</v>
      </c>
      <c r="B45" s="8" t="s">
        <v>218</v>
      </c>
      <c r="C45" s="7" t="s">
        <v>219</v>
      </c>
      <c r="D45" s="40">
        <v>20402</v>
      </c>
      <c r="E45" s="11" t="s">
        <v>220</v>
      </c>
      <c r="F45" s="41" t="s">
        <v>221</v>
      </c>
      <c r="G45" s="42">
        <f>412.45*615.73</f>
        <v>253957.83850000001</v>
      </c>
      <c r="H45" s="329">
        <v>44879</v>
      </c>
      <c r="I45" s="329" t="s">
        <v>215</v>
      </c>
      <c r="J45" s="41" t="s">
        <v>222</v>
      </c>
      <c r="K45" s="50">
        <v>44895</v>
      </c>
      <c r="L45" s="44">
        <v>0</v>
      </c>
      <c r="M45" s="40" t="s">
        <v>134</v>
      </c>
      <c r="N45" s="14" t="s">
        <v>223</v>
      </c>
      <c r="O45" s="46"/>
      <c r="P45" s="47"/>
      <c r="Q45" s="296"/>
      <c r="R45" s="45">
        <v>253957.83850000001</v>
      </c>
      <c r="S45" s="170">
        <v>44938</v>
      </c>
      <c r="T45" s="21" t="s">
        <v>208</v>
      </c>
      <c r="U45" s="40"/>
    </row>
    <row r="46" spans="1:21" ht="80.25" customHeight="1" x14ac:dyDescent="0.35">
      <c r="A46" s="33" t="s">
        <v>123</v>
      </c>
      <c r="B46" s="8" t="s">
        <v>29</v>
      </c>
      <c r="C46" s="7" t="s">
        <v>224</v>
      </c>
      <c r="D46" s="40">
        <v>29905</v>
      </c>
      <c r="E46" s="11" t="s">
        <v>225</v>
      </c>
      <c r="F46" s="41" t="s">
        <v>226</v>
      </c>
      <c r="G46" s="42">
        <v>114236.44899999999</v>
      </c>
      <c r="H46" s="329">
        <v>44881</v>
      </c>
      <c r="I46" s="240" t="s">
        <v>227</v>
      </c>
      <c r="J46" s="41" t="s">
        <v>228</v>
      </c>
      <c r="K46" s="50">
        <v>44886</v>
      </c>
      <c r="L46" s="44">
        <v>0</v>
      </c>
      <c r="M46" s="40" t="s">
        <v>134</v>
      </c>
      <c r="N46" s="14" t="s">
        <v>229</v>
      </c>
      <c r="O46" s="46"/>
      <c r="P46" s="47"/>
      <c r="Q46" s="296"/>
      <c r="R46" s="45">
        <v>114236.44899999999</v>
      </c>
      <c r="S46" s="65">
        <v>44917</v>
      </c>
      <c r="T46" s="40" t="s">
        <v>213</v>
      </c>
      <c r="U46" s="40"/>
    </row>
    <row r="47" spans="1:21" ht="80.25" customHeight="1" x14ac:dyDescent="0.35">
      <c r="A47" s="33" t="s">
        <v>123</v>
      </c>
      <c r="B47" s="8" t="s">
        <v>29</v>
      </c>
      <c r="C47" s="11" t="s">
        <v>224</v>
      </c>
      <c r="D47" s="40">
        <v>29905</v>
      </c>
      <c r="E47" s="11" t="s">
        <v>42</v>
      </c>
      <c r="F47" s="41" t="s">
        <v>230</v>
      </c>
      <c r="G47" s="42">
        <f>345.251*615.73</f>
        <v>212581.39822999999</v>
      </c>
      <c r="H47" s="329">
        <v>44880</v>
      </c>
      <c r="I47" s="43">
        <v>44901</v>
      </c>
      <c r="J47" s="41" t="s">
        <v>231</v>
      </c>
      <c r="K47" s="50">
        <v>44888</v>
      </c>
      <c r="L47" s="44">
        <v>0</v>
      </c>
      <c r="M47" s="40" t="s">
        <v>134</v>
      </c>
      <c r="N47" s="14" t="s">
        <v>232</v>
      </c>
      <c r="O47" s="46"/>
      <c r="P47" s="47"/>
      <c r="Q47" s="296"/>
      <c r="R47" s="45">
        <v>212581.39822999999</v>
      </c>
      <c r="S47" s="170">
        <v>44938</v>
      </c>
      <c r="T47" s="21" t="s">
        <v>208</v>
      </c>
      <c r="U47" s="40"/>
    </row>
    <row r="48" spans="1:21" ht="80.25" customHeight="1" x14ac:dyDescent="0.35">
      <c r="A48" s="33" t="s">
        <v>233</v>
      </c>
      <c r="B48" s="8" t="s">
        <v>157</v>
      </c>
      <c r="C48" s="11" t="s">
        <v>158</v>
      </c>
      <c r="D48" s="40">
        <v>20104</v>
      </c>
      <c r="E48" s="11" t="s">
        <v>159</v>
      </c>
      <c r="F48" s="12" t="s">
        <v>234</v>
      </c>
      <c r="G48" s="42">
        <v>294183.61</v>
      </c>
      <c r="H48" s="43" t="s">
        <v>235</v>
      </c>
      <c r="I48" s="43" t="s">
        <v>235</v>
      </c>
      <c r="J48" s="41" t="s">
        <v>236</v>
      </c>
      <c r="K48" s="50">
        <v>44874</v>
      </c>
      <c r="L48" s="44">
        <v>0</v>
      </c>
      <c r="M48" s="33" t="s">
        <v>34</v>
      </c>
      <c r="N48" s="14" t="s">
        <v>237</v>
      </c>
      <c r="O48" s="46"/>
      <c r="P48" s="47"/>
      <c r="Q48" s="296"/>
      <c r="R48" s="45">
        <v>294183.61</v>
      </c>
      <c r="S48" s="13">
        <v>44889</v>
      </c>
      <c r="T48" s="18" t="s">
        <v>177</v>
      </c>
      <c r="U48" s="111" t="s">
        <v>238</v>
      </c>
    </row>
    <row r="49" spans="1:21" ht="80.25" customHeight="1" x14ac:dyDescent="0.35">
      <c r="A49" s="33" t="s">
        <v>123</v>
      </c>
      <c r="B49" s="8" t="s">
        <v>157</v>
      </c>
      <c r="C49" s="11" t="s">
        <v>158</v>
      </c>
      <c r="D49" s="40">
        <v>20104</v>
      </c>
      <c r="E49" s="11" t="s">
        <v>159</v>
      </c>
      <c r="F49" s="12" t="s">
        <v>239</v>
      </c>
      <c r="G49" s="42">
        <v>2595090.2000000002</v>
      </c>
      <c r="H49" s="43">
        <v>44907</v>
      </c>
      <c r="I49" s="43">
        <v>44914</v>
      </c>
      <c r="J49" s="41" t="s">
        <v>240</v>
      </c>
      <c r="K49" s="50">
        <v>44911</v>
      </c>
      <c r="L49" s="44">
        <v>0</v>
      </c>
      <c r="M49" s="33" t="s">
        <v>34</v>
      </c>
      <c r="N49" s="106" t="s">
        <v>241</v>
      </c>
      <c r="O49" s="46"/>
      <c r="P49" s="47"/>
      <c r="Q49" s="296"/>
      <c r="R49" s="45">
        <v>2595090.2000000002</v>
      </c>
      <c r="S49" s="65">
        <v>44945</v>
      </c>
      <c r="T49" s="41" t="s">
        <v>242</v>
      </c>
      <c r="U49" s="40"/>
    </row>
    <row r="50" spans="1:21" ht="80.25" customHeight="1" x14ac:dyDescent="0.35">
      <c r="A50" s="33" t="s">
        <v>21</v>
      </c>
      <c r="B50" s="8" t="s">
        <v>157</v>
      </c>
      <c r="C50" s="11" t="s">
        <v>158</v>
      </c>
      <c r="D50" s="40">
        <v>20104</v>
      </c>
      <c r="E50" s="11" t="s">
        <v>159</v>
      </c>
      <c r="F50" s="12" t="s">
        <v>243</v>
      </c>
      <c r="G50" s="61">
        <v>1182811.2509999999</v>
      </c>
      <c r="H50" s="43">
        <v>44907</v>
      </c>
      <c r="I50" s="43">
        <v>44914</v>
      </c>
      <c r="J50" s="41" t="s">
        <v>244</v>
      </c>
      <c r="K50" s="50">
        <v>44916</v>
      </c>
      <c r="L50" s="44">
        <v>0</v>
      </c>
      <c r="M50" s="398" t="s">
        <v>34</v>
      </c>
      <c r="N50" s="14" t="s">
        <v>245</v>
      </c>
      <c r="O50" s="253"/>
      <c r="P50" s="283"/>
      <c r="Q50" s="396"/>
      <c r="R50" s="397">
        <v>1182811.2509999999</v>
      </c>
      <c r="S50" s="170">
        <v>44952</v>
      </c>
      <c r="T50" s="21" t="s">
        <v>246</v>
      </c>
      <c r="U50" s="40"/>
    </row>
    <row r="51" spans="1:21" s="381" customFormat="1" ht="21" customHeight="1" x14ac:dyDescent="0.45">
      <c r="A51" s="402" t="s">
        <v>247</v>
      </c>
      <c r="B51" s="403"/>
      <c r="C51" s="403"/>
      <c r="D51" s="403"/>
      <c r="E51" s="403"/>
      <c r="F51" s="403"/>
      <c r="G51" s="399">
        <f>SUM(G2:G50)</f>
        <v>16410349.089949997</v>
      </c>
      <c r="H51" s="404" t="s">
        <v>247</v>
      </c>
      <c r="I51" s="403"/>
      <c r="J51" s="403"/>
      <c r="K51" s="403"/>
      <c r="L51" s="403"/>
      <c r="M51" s="403"/>
      <c r="N51" s="403"/>
      <c r="O51" s="392">
        <f>SUM(O2:O50)</f>
        <v>671310.4</v>
      </c>
      <c r="P51" s="392">
        <f>SUM(P2:P50)</f>
        <v>2523683.7609999999</v>
      </c>
      <c r="Q51" s="392">
        <f>SUM(Q2:Q50)</f>
        <v>0</v>
      </c>
      <c r="R51" s="392">
        <f>SUM(R2:R50)</f>
        <v>13056682.44595</v>
      </c>
      <c r="S51" s="392">
        <f>SUM(O51:R51)</f>
        <v>16251676.60695</v>
      </c>
      <c r="T51" s="405"/>
      <c r="U51" s="406"/>
    </row>
  </sheetData>
  <sheetProtection password="825F" sheet="1" objects="1" scenarios="1"/>
  <mergeCells count="3">
    <mergeCell ref="A51:F51"/>
    <mergeCell ref="H51:N51"/>
    <mergeCell ref="T51:U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2"/>
  <sheetViews>
    <sheetView showGridLines="0" workbookViewId="0">
      <selection activeCell="A2" sqref="A2"/>
    </sheetView>
  </sheetViews>
  <sheetFormatPr baseColWidth="10" defaultColWidth="9.1796875" defaultRowHeight="14.5" x14ac:dyDescent="0.35"/>
  <cols>
    <col min="1" max="1" width="23" customWidth="1"/>
    <col min="2" max="2" width="13.54296875" bestFit="1" customWidth="1"/>
    <col min="4" max="4" width="18.1796875" style="67" customWidth="1"/>
    <col min="5" max="5" width="17.54296875" style="67" customWidth="1"/>
    <col min="6" max="6" width="31.453125" style="67" customWidth="1"/>
    <col min="7" max="7" width="11" customWidth="1"/>
    <col min="8" max="8" width="24" style="67" customWidth="1"/>
    <col min="9" max="9" width="26" customWidth="1"/>
    <col min="10" max="10" width="24.26953125" customWidth="1"/>
    <col min="11" max="11" width="22.453125" customWidth="1"/>
    <col min="12" max="12" width="20.7265625" style="67" customWidth="1"/>
    <col min="13" max="13" width="28.453125" customWidth="1"/>
    <col min="14" max="15" width="18.81640625" customWidth="1"/>
    <col min="16" max="16" width="10.26953125" customWidth="1"/>
    <col min="17" max="17" width="30.54296875" customWidth="1"/>
    <col min="18" max="18" width="23.81640625" bestFit="1" customWidth="1"/>
    <col min="19" max="19" width="23" customWidth="1"/>
    <col min="20" max="20" width="22.7265625" customWidth="1"/>
    <col min="21" max="21" width="25.7265625" customWidth="1"/>
    <col min="22" max="22" width="23.26953125" customWidth="1"/>
    <col min="23" max="23" width="18.81640625" bestFit="1" customWidth="1"/>
    <col min="24" max="24" width="27.26953125" style="67" customWidth="1"/>
    <col min="16383" max="16383" width="9.1796875" customWidth="1"/>
  </cols>
  <sheetData>
    <row r="1" spans="1:24" s="67" customFormat="1" ht="33" customHeight="1" x14ac:dyDescent="0.35">
      <c r="A1" s="5" t="s">
        <v>248</v>
      </c>
      <c r="B1" s="1" t="s">
        <v>249</v>
      </c>
      <c r="C1" s="1" t="s">
        <v>0</v>
      </c>
      <c r="D1" s="1" t="s">
        <v>250</v>
      </c>
      <c r="E1" s="1" t="s">
        <v>251</v>
      </c>
      <c r="F1" s="1" t="s">
        <v>2</v>
      </c>
      <c r="G1" s="1" t="s">
        <v>3</v>
      </c>
      <c r="H1" s="2" t="s">
        <v>252</v>
      </c>
      <c r="I1" s="3" t="s">
        <v>253</v>
      </c>
      <c r="J1" s="3" t="s">
        <v>6</v>
      </c>
      <c r="K1" s="1" t="s">
        <v>254</v>
      </c>
      <c r="L1" s="3" t="s">
        <v>255</v>
      </c>
      <c r="M1" s="4" t="s">
        <v>9</v>
      </c>
      <c r="N1" s="1" t="s">
        <v>10</v>
      </c>
      <c r="O1" s="5" t="s">
        <v>256</v>
      </c>
      <c r="P1" s="5" t="s">
        <v>12</v>
      </c>
      <c r="Q1" s="6" t="s">
        <v>257</v>
      </c>
      <c r="R1" s="1" t="s">
        <v>258</v>
      </c>
      <c r="S1" s="1" t="s">
        <v>259</v>
      </c>
      <c r="T1" s="1" t="s">
        <v>16</v>
      </c>
      <c r="U1" s="1" t="s">
        <v>17</v>
      </c>
      <c r="V1" s="1" t="s">
        <v>18</v>
      </c>
      <c r="W1" s="1" t="s">
        <v>19</v>
      </c>
      <c r="X1" s="5" t="s">
        <v>20</v>
      </c>
    </row>
    <row r="2" spans="1:24" ht="66.75" customHeight="1" x14ac:dyDescent="0.35">
      <c r="A2" s="30" t="s">
        <v>260</v>
      </c>
      <c r="B2" s="80">
        <v>44609</v>
      </c>
      <c r="C2" s="66" t="s">
        <v>28</v>
      </c>
      <c r="D2" s="10" t="s">
        <v>261</v>
      </c>
      <c r="E2" s="70" t="s">
        <v>262</v>
      </c>
      <c r="F2" s="10" t="s">
        <v>263</v>
      </c>
      <c r="G2" s="39">
        <v>10301</v>
      </c>
      <c r="H2" s="71" t="s">
        <v>264</v>
      </c>
      <c r="I2" s="82" t="s">
        <v>264</v>
      </c>
      <c r="J2" s="81" t="s">
        <v>264</v>
      </c>
      <c r="K2" s="83" t="s">
        <v>264</v>
      </c>
      <c r="L2" s="72" t="s">
        <v>264</v>
      </c>
      <c r="M2" s="81" t="s">
        <v>264</v>
      </c>
      <c r="N2" s="83" t="s">
        <v>264</v>
      </c>
      <c r="O2" s="81" t="s">
        <v>264</v>
      </c>
      <c r="P2" s="39" t="s">
        <v>40</v>
      </c>
      <c r="Q2" s="81" t="s">
        <v>264</v>
      </c>
      <c r="R2" s="84" t="s">
        <v>264</v>
      </c>
      <c r="S2" s="81" t="s">
        <v>264</v>
      </c>
      <c r="T2" s="81" t="s">
        <v>264</v>
      </c>
      <c r="U2" s="81" t="s">
        <v>264</v>
      </c>
      <c r="V2" s="81" t="s">
        <v>264</v>
      </c>
      <c r="W2" s="375" t="s">
        <v>264</v>
      </c>
      <c r="X2" s="11" t="s">
        <v>265</v>
      </c>
    </row>
    <row r="3" spans="1:24" ht="108" customHeight="1" x14ac:dyDescent="0.35">
      <c r="A3" s="30" t="s">
        <v>266</v>
      </c>
      <c r="B3" s="80">
        <v>44616</v>
      </c>
      <c r="C3" s="66" t="s">
        <v>28</v>
      </c>
      <c r="D3" s="10" t="s">
        <v>267</v>
      </c>
      <c r="E3" s="70" t="s">
        <v>268</v>
      </c>
      <c r="F3" s="10" t="s">
        <v>269</v>
      </c>
      <c r="G3" s="39">
        <v>10301</v>
      </c>
      <c r="H3" s="11" t="s">
        <v>270</v>
      </c>
      <c r="I3" s="66" t="s">
        <v>271</v>
      </c>
      <c r="J3" s="85">
        <v>150197</v>
      </c>
      <c r="K3" s="80">
        <v>44635</v>
      </c>
      <c r="L3" s="13">
        <v>44663</v>
      </c>
      <c r="M3" s="66" t="s">
        <v>272</v>
      </c>
      <c r="N3" s="80">
        <v>44642</v>
      </c>
      <c r="O3" s="86">
        <v>0</v>
      </c>
      <c r="P3" s="39" t="s">
        <v>40</v>
      </c>
      <c r="Q3" s="74" t="s">
        <v>273</v>
      </c>
      <c r="R3" s="87">
        <v>150197</v>
      </c>
      <c r="S3" s="88"/>
      <c r="T3" s="40"/>
      <c r="U3" s="40"/>
      <c r="V3" s="43">
        <v>44679</v>
      </c>
      <c r="W3" s="48" t="s">
        <v>36</v>
      </c>
      <c r="X3" s="11" t="s">
        <v>274</v>
      </c>
    </row>
    <row r="4" spans="1:24" ht="106.5" customHeight="1" x14ac:dyDescent="0.35">
      <c r="A4" s="30" t="s">
        <v>266</v>
      </c>
      <c r="B4" s="80">
        <v>44616</v>
      </c>
      <c r="C4" s="66" t="s">
        <v>28</v>
      </c>
      <c r="D4" s="10" t="s">
        <v>267</v>
      </c>
      <c r="E4" s="70" t="s">
        <v>268</v>
      </c>
      <c r="F4" s="10" t="s">
        <v>269</v>
      </c>
      <c r="G4" s="39">
        <v>10301</v>
      </c>
      <c r="H4" s="11" t="s">
        <v>270</v>
      </c>
      <c r="I4" s="66" t="s">
        <v>275</v>
      </c>
      <c r="J4" s="85">
        <v>6788.7</v>
      </c>
      <c r="K4" s="80">
        <v>44648</v>
      </c>
      <c r="L4" s="69">
        <v>44679</v>
      </c>
      <c r="M4" s="66" t="s">
        <v>276</v>
      </c>
      <c r="N4" s="80">
        <v>44656</v>
      </c>
      <c r="O4" s="86">
        <v>0</v>
      </c>
      <c r="P4" s="89" t="s">
        <v>40</v>
      </c>
      <c r="Q4" s="144" t="s">
        <v>277</v>
      </c>
      <c r="R4" s="346"/>
      <c r="S4" s="145">
        <v>6788.7</v>
      </c>
      <c r="T4" s="146"/>
      <c r="U4" s="40"/>
      <c r="V4" s="43">
        <v>44686</v>
      </c>
      <c r="W4" s="52" t="s">
        <v>63</v>
      </c>
      <c r="X4" s="26" t="s">
        <v>274</v>
      </c>
    </row>
    <row r="5" spans="1:24" ht="105.75" customHeight="1" x14ac:dyDescent="0.35">
      <c r="A5" s="30" t="s">
        <v>266</v>
      </c>
      <c r="B5" s="80">
        <v>44616</v>
      </c>
      <c r="C5" s="66" t="s">
        <v>28</v>
      </c>
      <c r="D5" s="10" t="s">
        <v>267</v>
      </c>
      <c r="E5" s="70" t="s">
        <v>268</v>
      </c>
      <c r="F5" s="10" t="s">
        <v>269</v>
      </c>
      <c r="G5" s="39">
        <v>10301</v>
      </c>
      <c r="H5" s="11" t="s">
        <v>270</v>
      </c>
      <c r="I5" s="66" t="s">
        <v>278</v>
      </c>
      <c r="J5" s="85">
        <v>8664.5</v>
      </c>
      <c r="K5" s="80">
        <v>44715</v>
      </c>
      <c r="L5" s="69">
        <v>44743</v>
      </c>
      <c r="M5" s="41" t="s">
        <v>279</v>
      </c>
      <c r="N5" s="80">
        <v>44727</v>
      </c>
      <c r="O5" s="86">
        <v>0</v>
      </c>
      <c r="P5" s="89" t="s">
        <v>40</v>
      </c>
      <c r="Q5" s="180" t="s">
        <v>280</v>
      </c>
      <c r="R5" s="140"/>
      <c r="S5" s="183">
        <v>8664.5</v>
      </c>
      <c r="T5" s="40"/>
      <c r="U5" s="91"/>
      <c r="V5" s="13">
        <v>44764</v>
      </c>
      <c r="W5" s="21" t="s">
        <v>130</v>
      </c>
      <c r="X5" s="8" t="s">
        <v>274</v>
      </c>
    </row>
    <row r="6" spans="1:24" ht="57" customHeight="1" x14ac:dyDescent="0.35">
      <c r="A6" s="349" t="s">
        <v>281</v>
      </c>
      <c r="B6" s="350" t="s">
        <v>282</v>
      </c>
      <c r="C6" s="351" t="s">
        <v>283</v>
      </c>
      <c r="D6" s="316" t="s">
        <v>284</v>
      </c>
      <c r="E6" s="316" t="s">
        <v>262</v>
      </c>
      <c r="F6" s="316" t="s">
        <v>285</v>
      </c>
      <c r="G6" s="352">
        <v>10701</v>
      </c>
      <c r="H6" s="316" t="s">
        <v>286</v>
      </c>
      <c r="I6" s="351" t="s">
        <v>287</v>
      </c>
      <c r="J6" s="353">
        <v>252000</v>
      </c>
      <c r="K6" s="350">
        <v>44806</v>
      </c>
      <c r="L6" s="354">
        <v>44825</v>
      </c>
      <c r="M6" s="351" t="s">
        <v>288</v>
      </c>
      <c r="N6" s="350">
        <v>44825</v>
      </c>
      <c r="O6" s="355">
        <v>0</v>
      </c>
      <c r="P6" s="356" t="s">
        <v>40</v>
      </c>
      <c r="Q6" s="75" t="s">
        <v>289</v>
      </c>
      <c r="R6" s="359"/>
      <c r="S6" s="360"/>
      <c r="T6" s="373">
        <v>252000</v>
      </c>
      <c r="U6" s="362"/>
      <c r="V6" s="354">
        <v>44861</v>
      </c>
      <c r="W6" s="358" t="s">
        <v>290</v>
      </c>
      <c r="X6" s="316" t="s">
        <v>274</v>
      </c>
    </row>
    <row r="7" spans="1:24" ht="57.75" customHeight="1" x14ac:dyDescent="0.35">
      <c r="A7" s="349" t="s">
        <v>281</v>
      </c>
      <c r="B7" s="350" t="s">
        <v>282</v>
      </c>
      <c r="C7" s="351" t="s">
        <v>283</v>
      </c>
      <c r="D7" s="316" t="s">
        <v>284</v>
      </c>
      <c r="E7" s="316" t="s">
        <v>262</v>
      </c>
      <c r="F7" s="316" t="s">
        <v>285</v>
      </c>
      <c r="G7" s="352">
        <v>10701</v>
      </c>
      <c r="H7" s="316" t="s">
        <v>291</v>
      </c>
      <c r="I7" s="351" t="s">
        <v>292</v>
      </c>
      <c r="J7" s="353">
        <v>282500</v>
      </c>
      <c r="K7" s="350">
        <v>44719</v>
      </c>
      <c r="L7" s="354">
        <v>44746</v>
      </c>
      <c r="M7" s="351" t="s">
        <v>293</v>
      </c>
      <c r="N7" s="350">
        <v>44746</v>
      </c>
      <c r="O7" s="355">
        <v>0</v>
      </c>
      <c r="P7" s="356" t="s">
        <v>40</v>
      </c>
      <c r="Q7" s="75" t="s">
        <v>294</v>
      </c>
      <c r="R7" s="359"/>
      <c r="S7" s="360"/>
      <c r="T7" s="373">
        <v>282500</v>
      </c>
      <c r="U7" s="362"/>
      <c r="V7" s="354">
        <v>44777</v>
      </c>
      <c r="W7" s="358" t="s">
        <v>295</v>
      </c>
      <c r="X7" s="316" t="s">
        <v>274</v>
      </c>
    </row>
    <row r="8" spans="1:24" ht="57.75" customHeight="1" x14ac:dyDescent="0.35">
      <c r="A8" s="349" t="s">
        <v>281</v>
      </c>
      <c r="B8" s="350" t="s">
        <v>282</v>
      </c>
      <c r="C8" s="351" t="s">
        <v>283</v>
      </c>
      <c r="D8" s="316" t="s">
        <v>284</v>
      </c>
      <c r="E8" s="316" t="s">
        <v>262</v>
      </c>
      <c r="F8" s="316" t="s">
        <v>285</v>
      </c>
      <c r="G8" s="352">
        <v>10701</v>
      </c>
      <c r="H8" s="316" t="s">
        <v>291</v>
      </c>
      <c r="I8" s="351" t="s">
        <v>296</v>
      </c>
      <c r="J8" s="353">
        <v>237300</v>
      </c>
      <c r="K8" s="350">
        <v>44826</v>
      </c>
      <c r="L8" s="354">
        <v>44840</v>
      </c>
      <c r="M8" s="351" t="s">
        <v>297</v>
      </c>
      <c r="N8" s="354">
        <v>44840</v>
      </c>
      <c r="O8" s="355">
        <v>0</v>
      </c>
      <c r="P8" s="356" t="s">
        <v>40</v>
      </c>
      <c r="Q8" s="75" t="s">
        <v>298</v>
      </c>
      <c r="R8" s="359"/>
      <c r="S8" s="360"/>
      <c r="T8" s="369"/>
      <c r="U8" s="373">
        <v>237300</v>
      </c>
      <c r="V8" s="361">
        <v>44875</v>
      </c>
      <c r="W8" s="358" t="s">
        <v>163</v>
      </c>
      <c r="X8" s="316" t="s">
        <v>274</v>
      </c>
    </row>
    <row r="9" spans="1:24" ht="57.75" customHeight="1" x14ac:dyDescent="0.35">
      <c r="A9" s="349" t="s">
        <v>281</v>
      </c>
      <c r="B9" s="350" t="s">
        <v>282</v>
      </c>
      <c r="C9" s="351" t="s">
        <v>283</v>
      </c>
      <c r="D9" s="316" t="s">
        <v>284</v>
      </c>
      <c r="E9" s="316" t="s">
        <v>262</v>
      </c>
      <c r="F9" s="316" t="s">
        <v>285</v>
      </c>
      <c r="G9" s="352">
        <v>10701</v>
      </c>
      <c r="H9" s="316" t="s">
        <v>291</v>
      </c>
      <c r="I9" s="351" t="s">
        <v>299</v>
      </c>
      <c r="J9" s="353">
        <v>84750</v>
      </c>
      <c r="K9" s="350">
        <v>44771</v>
      </c>
      <c r="L9" s="354">
        <v>44784</v>
      </c>
      <c r="M9" s="351" t="s">
        <v>300</v>
      </c>
      <c r="N9" s="354">
        <v>44784</v>
      </c>
      <c r="O9" s="355">
        <v>0</v>
      </c>
      <c r="P9" s="356" t="s">
        <v>40</v>
      </c>
      <c r="Q9" s="75" t="s">
        <v>301</v>
      </c>
      <c r="R9" s="359"/>
      <c r="S9" s="360"/>
      <c r="T9" s="374">
        <v>84750</v>
      </c>
      <c r="U9" s="352"/>
      <c r="V9" s="367">
        <v>44819</v>
      </c>
      <c r="W9" s="358" t="s">
        <v>302</v>
      </c>
      <c r="X9" s="316" t="s">
        <v>274</v>
      </c>
    </row>
    <row r="10" spans="1:24" ht="57.75" customHeight="1" x14ac:dyDescent="0.35">
      <c r="A10" s="349" t="s">
        <v>281</v>
      </c>
      <c r="B10" s="350" t="s">
        <v>282</v>
      </c>
      <c r="C10" s="351" t="s">
        <v>283</v>
      </c>
      <c r="D10" s="316" t="s">
        <v>284</v>
      </c>
      <c r="E10" s="316" t="s">
        <v>262</v>
      </c>
      <c r="F10" s="316" t="s">
        <v>285</v>
      </c>
      <c r="G10" s="352">
        <v>10701</v>
      </c>
      <c r="H10" s="316" t="s">
        <v>291</v>
      </c>
      <c r="I10" s="351" t="s">
        <v>303</v>
      </c>
      <c r="J10" s="353">
        <v>474600</v>
      </c>
      <c r="K10" s="350">
        <v>44806</v>
      </c>
      <c r="L10" s="354">
        <v>44832</v>
      </c>
      <c r="M10" s="351" t="s">
        <v>304</v>
      </c>
      <c r="N10" s="354">
        <v>44832</v>
      </c>
      <c r="O10" s="355">
        <v>0</v>
      </c>
      <c r="P10" s="356" t="s">
        <v>40</v>
      </c>
      <c r="Q10" s="75" t="s">
        <v>305</v>
      </c>
      <c r="R10" s="363"/>
      <c r="S10" s="360"/>
      <c r="T10" s="374">
        <v>474600</v>
      </c>
      <c r="U10" s="352"/>
      <c r="V10" s="368">
        <v>44868</v>
      </c>
      <c r="W10" s="356" t="s">
        <v>306</v>
      </c>
      <c r="X10" s="316" t="s">
        <v>274</v>
      </c>
    </row>
    <row r="11" spans="1:24" ht="57.75" customHeight="1" x14ac:dyDescent="0.35">
      <c r="A11" s="349" t="s">
        <v>281</v>
      </c>
      <c r="B11" s="350" t="s">
        <v>282</v>
      </c>
      <c r="C11" s="351" t="s">
        <v>283</v>
      </c>
      <c r="D11" s="316" t="s">
        <v>284</v>
      </c>
      <c r="E11" s="316" t="s">
        <v>262</v>
      </c>
      <c r="F11" s="316" t="s">
        <v>285</v>
      </c>
      <c r="G11" s="352">
        <v>10701</v>
      </c>
      <c r="H11" s="316" t="s">
        <v>291</v>
      </c>
      <c r="I11" s="351" t="s">
        <v>307</v>
      </c>
      <c r="J11" s="353">
        <v>158200</v>
      </c>
      <c r="K11" s="350">
        <v>44826</v>
      </c>
      <c r="L11" s="354">
        <v>44848</v>
      </c>
      <c r="M11" s="351" t="s">
        <v>308</v>
      </c>
      <c r="N11" s="354">
        <v>44848</v>
      </c>
      <c r="O11" s="355">
        <v>0</v>
      </c>
      <c r="P11" s="356" t="s">
        <v>40</v>
      </c>
      <c r="Q11" s="75" t="s">
        <v>309</v>
      </c>
      <c r="R11" s="371"/>
      <c r="S11" s="370"/>
      <c r="T11" s="357"/>
      <c r="U11" s="372">
        <v>158200</v>
      </c>
      <c r="V11" s="354">
        <v>44889</v>
      </c>
      <c r="W11" s="364" t="s">
        <v>177</v>
      </c>
      <c r="X11" s="316" t="s">
        <v>274</v>
      </c>
    </row>
    <row r="12" spans="1:24" ht="57.75" customHeight="1" x14ac:dyDescent="0.35">
      <c r="A12" s="349" t="s">
        <v>281</v>
      </c>
      <c r="B12" s="350" t="s">
        <v>282</v>
      </c>
      <c r="C12" s="351" t="s">
        <v>283</v>
      </c>
      <c r="D12" s="316" t="s">
        <v>284</v>
      </c>
      <c r="E12" s="316" t="s">
        <v>262</v>
      </c>
      <c r="F12" s="316" t="s">
        <v>285</v>
      </c>
      <c r="G12" s="352">
        <v>10701</v>
      </c>
      <c r="H12" s="316" t="s">
        <v>291</v>
      </c>
      <c r="I12" s="351" t="s">
        <v>310</v>
      </c>
      <c r="J12" s="353">
        <v>79100</v>
      </c>
      <c r="K12" s="350">
        <v>44837</v>
      </c>
      <c r="L12" s="354">
        <v>44840</v>
      </c>
      <c r="M12" s="351" t="s">
        <v>311</v>
      </c>
      <c r="N12" s="354">
        <v>44840</v>
      </c>
      <c r="O12" s="355">
        <v>0</v>
      </c>
      <c r="P12" s="356" t="s">
        <v>40</v>
      </c>
      <c r="Q12" s="75" t="s">
        <v>312</v>
      </c>
      <c r="R12" s="371"/>
      <c r="S12" s="370"/>
      <c r="T12" s="355"/>
      <c r="U12" s="373">
        <v>158200</v>
      </c>
      <c r="V12" s="361">
        <v>44875</v>
      </c>
      <c r="W12" s="358" t="s">
        <v>163</v>
      </c>
      <c r="X12" s="316" t="s">
        <v>274</v>
      </c>
    </row>
    <row r="13" spans="1:24" ht="57.75" customHeight="1" x14ac:dyDescent="0.35">
      <c r="A13" s="349" t="s">
        <v>281</v>
      </c>
      <c r="B13" s="350" t="s">
        <v>282</v>
      </c>
      <c r="C13" s="351" t="s">
        <v>283</v>
      </c>
      <c r="D13" s="316" t="s">
        <v>284</v>
      </c>
      <c r="E13" s="316" t="s">
        <v>262</v>
      </c>
      <c r="F13" s="316" t="s">
        <v>285</v>
      </c>
      <c r="G13" s="352">
        <v>10701</v>
      </c>
      <c r="H13" s="316" t="s">
        <v>291</v>
      </c>
      <c r="I13" s="351" t="s">
        <v>313</v>
      </c>
      <c r="J13" s="353">
        <v>197750</v>
      </c>
      <c r="K13" s="350">
        <v>44865</v>
      </c>
      <c r="L13" s="350">
        <v>44882</v>
      </c>
      <c r="M13" s="351" t="s">
        <v>314</v>
      </c>
      <c r="N13" s="350">
        <v>44882</v>
      </c>
      <c r="O13" s="355">
        <v>0</v>
      </c>
      <c r="P13" s="356" t="s">
        <v>40</v>
      </c>
      <c r="Q13" s="75" t="s">
        <v>315</v>
      </c>
      <c r="R13" s="359"/>
      <c r="S13" s="355"/>
      <c r="T13" s="365"/>
      <c r="U13" s="374">
        <v>197750</v>
      </c>
      <c r="V13" s="65">
        <v>44917</v>
      </c>
      <c r="W13" s="40" t="s">
        <v>213</v>
      </c>
      <c r="X13" s="316" t="s">
        <v>274</v>
      </c>
    </row>
    <row r="14" spans="1:24" ht="57.75" customHeight="1" x14ac:dyDescent="0.35">
      <c r="A14" s="349" t="s">
        <v>281</v>
      </c>
      <c r="B14" s="350" t="s">
        <v>282</v>
      </c>
      <c r="C14" s="351" t="s">
        <v>283</v>
      </c>
      <c r="D14" s="316" t="s">
        <v>284</v>
      </c>
      <c r="E14" s="316" t="s">
        <v>262</v>
      </c>
      <c r="F14" s="316" t="s">
        <v>285</v>
      </c>
      <c r="G14" s="352">
        <v>10701</v>
      </c>
      <c r="H14" s="316" t="s">
        <v>291</v>
      </c>
      <c r="I14" s="351" t="s">
        <v>316</v>
      </c>
      <c r="J14" s="353">
        <v>276850</v>
      </c>
      <c r="K14" s="350">
        <v>44865</v>
      </c>
      <c r="L14" s="350">
        <v>44890</v>
      </c>
      <c r="M14" s="351" t="s">
        <v>317</v>
      </c>
      <c r="N14" s="350">
        <v>44890</v>
      </c>
      <c r="O14" s="355">
        <v>0</v>
      </c>
      <c r="P14" s="356" t="s">
        <v>40</v>
      </c>
      <c r="Q14" s="75" t="s">
        <v>318</v>
      </c>
      <c r="R14" s="371"/>
      <c r="S14" s="355"/>
      <c r="T14" s="365"/>
      <c r="U14" s="374">
        <v>276850</v>
      </c>
      <c r="V14" s="170">
        <v>44938</v>
      </c>
      <c r="W14" s="21" t="s">
        <v>208</v>
      </c>
      <c r="X14" s="316" t="s">
        <v>274</v>
      </c>
    </row>
    <row r="15" spans="1:24" ht="57.75" customHeight="1" x14ac:dyDescent="0.35">
      <c r="A15" s="349" t="s">
        <v>281</v>
      </c>
      <c r="B15" s="350" t="s">
        <v>282</v>
      </c>
      <c r="C15" s="351" t="s">
        <v>283</v>
      </c>
      <c r="D15" s="316" t="s">
        <v>284</v>
      </c>
      <c r="E15" s="316" t="s">
        <v>262</v>
      </c>
      <c r="F15" s="316" t="s">
        <v>285</v>
      </c>
      <c r="G15" s="352">
        <v>10701</v>
      </c>
      <c r="H15" s="316" t="s">
        <v>291</v>
      </c>
      <c r="I15" s="351" t="s">
        <v>319</v>
      </c>
      <c r="J15" s="353">
        <v>197750</v>
      </c>
      <c r="K15" s="350">
        <v>44865</v>
      </c>
      <c r="L15" s="350">
        <v>44895</v>
      </c>
      <c r="M15" s="351" t="s">
        <v>320</v>
      </c>
      <c r="N15" s="350">
        <v>44895</v>
      </c>
      <c r="O15" s="355">
        <v>0</v>
      </c>
      <c r="P15" s="356" t="s">
        <v>40</v>
      </c>
      <c r="Q15" s="75" t="s">
        <v>321</v>
      </c>
      <c r="R15" s="371"/>
      <c r="S15" s="355"/>
      <c r="T15" s="365"/>
      <c r="U15" s="374">
        <v>197750</v>
      </c>
      <c r="V15" s="170">
        <v>44938</v>
      </c>
      <c r="W15" s="21" t="s">
        <v>208</v>
      </c>
      <c r="X15" s="316" t="s">
        <v>274</v>
      </c>
    </row>
    <row r="16" spans="1:24" ht="57.75" customHeight="1" x14ac:dyDescent="0.35">
      <c r="A16" s="349" t="s">
        <v>281</v>
      </c>
      <c r="B16" s="350" t="s">
        <v>282</v>
      </c>
      <c r="C16" s="351" t="s">
        <v>283</v>
      </c>
      <c r="D16" s="316" t="s">
        <v>284</v>
      </c>
      <c r="E16" s="316" t="s">
        <v>262</v>
      </c>
      <c r="F16" s="316" t="s">
        <v>285</v>
      </c>
      <c r="G16" s="352">
        <v>10701</v>
      </c>
      <c r="H16" s="316" t="s">
        <v>291</v>
      </c>
      <c r="I16" s="351" t="s">
        <v>322</v>
      </c>
      <c r="J16" s="353">
        <v>292670</v>
      </c>
      <c r="K16" s="350">
        <v>44865</v>
      </c>
      <c r="L16" s="350">
        <v>44894</v>
      </c>
      <c r="M16" s="351" t="s">
        <v>323</v>
      </c>
      <c r="N16" s="350">
        <v>44894</v>
      </c>
      <c r="O16" s="355">
        <v>0</v>
      </c>
      <c r="P16" s="356" t="s">
        <v>40</v>
      </c>
      <c r="Q16" s="75" t="s">
        <v>324</v>
      </c>
      <c r="R16" s="371"/>
      <c r="S16" s="355"/>
      <c r="T16" s="365"/>
      <c r="U16" s="374">
        <v>292670</v>
      </c>
      <c r="V16" s="170">
        <v>44938</v>
      </c>
      <c r="W16" s="21" t="s">
        <v>208</v>
      </c>
      <c r="X16" s="316" t="s">
        <v>274</v>
      </c>
    </row>
    <row r="17" spans="1:24" ht="57.75" customHeight="1" x14ac:dyDescent="0.35">
      <c r="A17" s="349" t="s">
        <v>281</v>
      </c>
      <c r="B17" s="350" t="s">
        <v>282</v>
      </c>
      <c r="C17" s="351" t="s">
        <v>283</v>
      </c>
      <c r="D17" s="316" t="s">
        <v>284</v>
      </c>
      <c r="E17" s="316" t="s">
        <v>262</v>
      </c>
      <c r="F17" s="316" t="s">
        <v>285</v>
      </c>
      <c r="G17" s="352">
        <v>10701</v>
      </c>
      <c r="H17" s="316" t="s">
        <v>291</v>
      </c>
      <c r="I17" s="351" t="s">
        <v>325</v>
      </c>
      <c r="J17" s="353">
        <v>237300</v>
      </c>
      <c r="K17" s="350">
        <v>44865</v>
      </c>
      <c r="L17" s="350">
        <v>44889</v>
      </c>
      <c r="M17" s="351" t="s">
        <v>326</v>
      </c>
      <c r="N17" s="350">
        <v>44889</v>
      </c>
      <c r="O17" s="355">
        <v>0</v>
      </c>
      <c r="P17" s="356" t="s">
        <v>40</v>
      </c>
      <c r="Q17" s="75" t="s">
        <v>327</v>
      </c>
      <c r="R17" s="363"/>
      <c r="S17" s="360"/>
      <c r="T17" s="355"/>
      <c r="U17" s="373">
        <v>237300</v>
      </c>
      <c r="V17" s="170">
        <v>44938</v>
      </c>
      <c r="W17" s="21" t="s">
        <v>208</v>
      </c>
      <c r="X17" s="366" t="s">
        <v>274</v>
      </c>
    </row>
    <row r="18" spans="1:24" ht="72" customHeight="1" x14ac:dyDescent="0.35">
      <c r="A18" s="30" t="s">
        <v>328</v>
      </c>
      <c r="B18" s="80">
        <v>44623</v>
      </c>
      <c r="C18" s="66" t="s">
        <v>190</v>
      </c>
      <c r="D18" s="10" t="s">
        <v>329</v>
      </c>
      <c r="E18" s="11" t="s">
        <v>330</v>
      </c>
      <c r="F18" s="10" t="s">
        <v>331</v>
      </c>
      <c r="G18" s="39">
        <v>20306</v>
      </c>
      <c r="H18" s="11" t="s">
        <v>332</v>
      </c>
      <c r="I18" s="66" t="s">
        <v>333</v>
      </c>
      <c r="J18" s="92">
        <v>289867.59999999998</v>
      </c>
      <c r="K18" s="43">
        <v>44658</v>
      </c>
      <c r="L18" s="13">
        <v>44714</v>
      </c>
      <c r="M18" s="41" t="s">
        <v>334</v>
      </c>
      <c r="N18" s="50">
        <v>44708</v>
      </c>
      <c r="O18" s="86">
        <v>0</v>
      </c>
      <c r="P18" s="40" t="s">
        <v>40</v>
      </c>
      <c r="Q18" s="75" t="s">
        <v>335</v>
      </c>
      <c r="R18" s="140"/>
      <c r="S18" s="183">
        <v>289867.59999999998</v>
      </c>
      <c r="T18" s="57"/>
      <c r="U18" s="40"/>
      <c r="V18" s="13">
        <v>44749</v>
      </c>
      <c r="W18" s="21" t="s">
        <v>100</v>
      </c>
      <c r="X18" s="245" t="s">
        <v>274</v>
      </c>
    </row>
    <row r="19" spans="1:24" ht="72" customHeight="1" x14ac:dyDescent="0.35">
      <c r="A19" s="30" t="s">
        <v>328</v>
      </c>
      <c r="B19" s="80">
        <v>44629</v>
      </c>
      <c r="C19" s="66" t="s">
        <v>336</v>
      </c>
      <c r="D19" s="10" t="s">
        <v>329</v>
      </c>
      <c r="E19" s="11" t="s">
        <v>330</v>
      </c>
      <c r="F19" s="10" t="s">
        <v>331</v>
      </c>
      <c r="G19" s="39">
        <v>20306</v>
      </c>
      <c r="H19" s="11" t="s">
        <v>337</v>
      </c>
      <c r="I19" s="66" t="s">
        <v>338</v>
      </c>
      <c r="J19" s="92">
        <v>68387.600000000006</v>
      </c>
      <c r="K19" s="43">
        <v>44658</v>
      </c>
      <c r="L19" s="13">
        <v>44679</v>
      </c>
      <c r="M19" s="41" t="s">
        <v>339</v>
      </c>
      <c r="N19" s="50">
        <v>44673</v>
      </c>
      <c r="O19" s="86">
        <v>0</v>
      </c>
      <c r="P19" s="40" t="s">
        <v>40</v>
      </c>
      <c r="Q19" s="75" t="s">
        <v>340</v>
      </c>
      <c r="R19" s="90"/>
      <c r="S19" s="87">
        <v>68387.600000000006</v>
      </c>
      <c r="T19" s="40"/>
      <c r="U19" s="40"/>
      <c r="V19" s="13">
        <v>44714</v>
      </c>
      <c r="W19" s="21" t="s">
        <v>83</v>
      </c>
      <c r="X19" s="245" t="s">
        <v>274</v>
      </c>
    </row>
    <row r="20" spans="1:24" ht="72" customHeight="1" x14ac:dyDescent="0.35">
      <c r="A20" s="30" t="s">
        <v>328</v>
      </c>
      <c r="B20" s="69" t="s">
        <v>341</v>
      </c>
      <c r="C20" s="30" t="s">
        <v>342</v>
      </c>
      <c r="D20" s="10" t="s">
        <v>329</v>
      </c>
      <c r="E20" s="11" t="s">
        <v>330</v>
      </c>
      <c r="F20" s="10" t="s">
        <v>331</v>
      </c>
      <c r="G20" s="39">
        <v>20306</v>
      </c>
      <c r="H20" s="11" t="s">
        <v>343</v>
      </c>
      <c r="I20" s="66" t="s">
        <v>344</v>
      </c>
      <c r="J20" s="92">
        <v>946770.5</v>
      </c>
      <c r="K20" s="43">
        <v>44659</v>
      </c>
      <c r="L20" s="13">
        <v>44680</v>
      </c>
      <c r="M20" s="41" t="s">
        <v>345</v>
      </c>
      <c r="N20" s="50">
        <v>44678</v>
      </c>
      <c r="O20" s="86">
        <v>0</v>
      </c>
      <c r="P20" s="40" t="s">
        <v>40</v>
      </c>
      <c r="Q20" s="75" t="s">
        <v>346</v>
      </c>
      <c r="R20" s="51"/>
      <c r="S20" s="87">
        <v>946770.5</v>
      </c>
      <c r="T20" s="40"/>
      <c r="U20" s="40"/>
      <c r="V20" s="13">
        <v>44714</v>
      </c>
      <c r="W20" s="21" t="s">
        <v>83</v>
      </c>
      <c r="X20" s="23" t="s">
        <v>274</v>
      </c>
    </row>
    <row r="21" spans="1:24" ht="72" customHeight="1" x14ac:dyDescent="0.35">
      <c r="A21" s="30" t="s">
        <v>328</v>
      </c>
      <c r="B21" s="69" t="s">
        <v>341</v>
      </c>
      <c r="C21" s="30" t="s">
        <v>347</v>
      </c>
      <c r="D21" s="10" t="s">
        <v>329</v>
      </c>
      <c r="E21" s="11" t="s">
        <v>330</v>
      </c>
      <c r="F21" s="10" t="s">
        <v>331</v>
      </c>
      <c r="G21" s="39">
        <v>20306</v>
      </c>
      <c r="H21" s="11" t="s">
        <v>348</v>
      </c>
      <c r="I21" s="66" t="s">
        <v>349</v>
      </c>
      <c r="J21" s="92">
        <v>1930128.31</v>
      </c>
      <c r="K21" s="43">
        <v>44658</v>
      </c>
      <c r="L21" s="13">
        <v>44679</v>
      </c>
      <c r="M21" s="41" t="s">
        <v>350</v>
      </c>
      <c r="N21" s="50">
        <v>44673</v>
      </c>
      <c r="O21" s="86">
        <v>0</v>
      </c>
      <c r="P21" s="40" t="s">
        <v>40</v>
      </c>
      <c r="Q21" s="75" t="s">
        <v>351</v>
      </c>
      <c r="R21" s="51"/>
      <c r="S21" s="87">
        <v>1930128.31</v>
      </c>
      <c r="T21" s="40"/>
      <c r="U21" s="40"/>
      <c r="V21" s="43">
        <v>44707</v>
      </c>
      <c r="W21" s="52" t="s">
        <v>77</v>
      </c>
      <c r="X21" s="11" t="s">
        <v>274</v>
      </c>
    </row>
    <row r="22" spans="1:24" ht="72" customHeight="1" x14ac:dyDescent="0.35">
      <c r="A22" s="30" t="s">
        <v>328</v>
      </c>
      <c r="B22" s="80">
        <v>44629</v>
      </c>
      <c r="C22" s="30" t="s">
        <v>352</v>
      </c>
      <c r="D22" s="10" t="s">
        <v>329</v>
      </c>
      <c r="E22" s="11" t="s">
        <v>330</v>
      </c>
      <c r="F22" s="10" t="s">
        <v>331</v>
      </c>
      <c r="G22" s="39">
        <v>20306</v>
      </c>
      <c r="H22" s="11" t="s">
        <v>353</v>
      </c>
      <c r="I22" s="66" t="s">
        <v>354</v>
      </c>
      <c r="J22" s="92">
        <v>192010.32</v>
      </c>
      <c r="K22" s="43">
        <v>44659</v>
      </c>
      <c r="L22" s="13">
        <v>44680</v>
      </c>
      <c r="M22" s="41" t="s">
        <v>355</v>
      </c>
      <c r="N22" s="50">
        <v>44676</v>
      </c>
      <c r="O22" s="86">
        <v>0</v>
      </c>
      <c r="P22" s="40" t="s">
        <v>40</v>
      </c>
      <c r="Q22" s="75" t="s">
        <v>356</v>
      </c>
      <c r="R22" s="51"/>
      <c r="S22" s="87">
        <v>192010.32</v>
      </c>
      <c r="T22" s="40"/>
      <c r="U22" s="40"/>
      <c r="V22" s="43">
        <v>44707</v>
      </c>
      <c r="W22" s="52" t="s">
        <v>77</v>
      </c>
      <c r="X22" s="11" t="s">
        <v>274</v>
      </c>
    </row>
    <row r="23" spans="1:24" ht="62.25" customHeight="1" x14ac:dyDescent="0.35">
      <c r="A23" s="30" t="s">
        <v>357</v>
      </c>
      <c r="B23" s="80">
        <v>44631</v>
      </c>
      <c r="C23" s="30" t="s">
        <v>190</v>
      </c>
      <c r="D23" s="10" t="s">
        <v>358</v>
      </c>
      <c r="E23" s="70" t="s">
        <v>262</v>
      </c>
      <c r="F23" s="10" t="s">
        <v>359</v>
      </c>
      <c r="G23" s="39">
        <v>20103</v>
      </c>
      <c r="H23" s="11" t="s">
        <v>360</v>
      </c>
      <c r="I23" s="66" t="s">
        <v>361</v>
      </c>
      <c r="J23" s="92">
        <v>535959</v>
      </c>
      <c r="K23" s="43">
        <v>44699</v>
      </c>
      <c r="L23" s="69">
        <v>44713</v>
      </c>
      <c r="M23" s="41" t="s">
        <v>362</v>
      </c>
      <c r="N23" s="50">
        <v>44714</v>
      </c>
      <c r="O23" s="86">
        <v>0</v>
      </c>
      <c r="P23" s="40" t="s">
        <v>40</v>
      </c>
      <c r="Q23" s="75" t="s">
        <v>363</v>
      </c>
      <c r="R23" s="51"/>
      <c r="S23" s="87">
        <v>535959</v>
      </c>
      <c r="T23" s="40"/>
      <c r="U23" s="40"/>
      <c r="V23" s="13">
        <v>44749</v>
      </c>
      <c r="W23" s="21" t="s">
        <v>100</v>
      </c>
      <c r="X23" s="163" t="s">
        <v>274</v>
      </c>
    </row>
    <row r="24" spans="1:24" ht="62.25" customHeight="1" x14ac:dyDescent="0.35">
      <c r="A24" s="30" t="s">
        <v>357</v>
      </c>
      <c r="B24" s="80">
        <v>44631</v>
      </c>
      <c r="C24" s="30" t="s">
        <v>190</v>
      </c>
      <c r="D24" s="10" t="s">
        <v>358</v>
      </c>
      <c r="E24" s="70" t="s">
        <v>262</v>
      </c>
      <c r="F24" s="10" t="s">
        <v>359</v>
      </c>
      <c r="G24" s="39">
        <v>20103</v>
      </c>
      <c r="H24" s="11" t="s">
        <v>360</v>
      </c>
      <c r="I24" s="66" t="s">
        <v>364</v>
      </c>
      <c r="J24" s="92">
        <v>180122</v>
      </c>
      <c r="K24" s="43">
        <v>44714</v>
      </c>
      <c r="L24" s="69">
        <v>44728</v>
      </c>
      <c r="M24" s="41" t="s">
        <v>365</v>
      </c>
      <c r="N24" s="94">
        <v>44728</v>
      </c>
      <c r="O24" s="86">
        <v>0</v>
      </c>
      <c r="P24" s="40" t="s">
        <v>40</v>
      </c>
      <c r="Q24" s="144" t="s">
        <v>366</v>
      </c>
      <c r="R24" s="51"/>
      <c r="S24" s="145">
        <v>180122</v>
      </c>
      <c r="T24" s="59"/>
      <c r="U24" s="40"/>
      <c r="V24" s="13">
        <v>44764</v>
      </c>
      <c r="W24" s="21" t="s">
        <v>130</v>
      </c>
      <c r="X24" s="163" t="s">
        <v>274</v>
      </c>
    </row>
    <row r="25" spans="1:24" ht="62.25" customHeight="1" x14ac:dyDescent="0.35">
      <c r="A25" s="30" t="s">
        <v>357</v>
      </c>
      <c r="B25" s="80">
        <v>44631</v>
      </c>
      <c r="C25" s="30" t="s">
        <v>131</v>
      </c>
      <c r="D25" s="10" t="s">
        <v>358</v>
      </c>
      <c r="E25" s="70" t="s">
        <v>262</v>
      </c>
      <c r="F25" s="10" t="s">
        <v>359</v>
      </c>
      <c r="G25" s="39">
        <v>20103</v>
      </c>
      <c r="H25" s="11" t="s">
        <v>360</v>
      </c>
      <c r="I25" s="66" t="s">
        <v>367</v>
      </c>
      <c r="J25" s="92">
        <v>505675</v>
      </c>
      <c r="K25" s="43">
        <v>44792</v>
      </c>
      <c r="L25" s="69">
        <v>44804</v>
      </c>
      <c r="M25" s="41" t="s">
        <v>368</v>
      </c>
      <c r="N25" s="50">
        <v>44812</v>
      </c>
      <c r="O25" s="86">
        <v>0</v>
      </c>
      <c r="P25" s="48" t="s">
        <v>40</v>
      </c>
      <c r="Q25" s="144" t="s">
        <v>369</v>
      </c>
      <c r="R25" s="266"/>
      <c r="S25" s="265"/>
      <c r="T25" s="145">
        <v>505675</v>
      </c>
      <c r="U25" s="91"/>
      <c r="V25" s="13">
        <v>44847</v>
      </c>
      <c r="W25" s="21" t="s">
        <v>370</v>
      </c>
      <c r="X25" s="11" t="s">
        <v>274</v>
      </c>
    </row>
    <row r="26" spans="1:24" ht="62.25" customHeight="1" x14ac:dyDescent="0.35">
      <c r="A26" s="30" t="s">
        <v>357</v>
      </c>
      <c r="B26" s="80">
        <v>44631</v>
      </c>
      <c r="C26" s="30" t="s">
        <v>371</v>
      </c>
      <c r="D26" s="10" t="s">
        <v>358</v>
      </c>
      <c r="E26" s="70" t="s">
        <v>262</v>
      </c>
      <c r="F26" s="10" t="s">
        <v>359</v>
      </c>
      <c r="G26" s="39">
        <v>20103</v>
      </c>
      <c r="H26" s="11" t="s">
        <v>360</v>
      </c>
      <c r="I26" s="66" t="s">
        <v>372</v>
      </c>
      <c r="J26" s="92">
        <v>284421</v>
      </c>
      <c r="K26" s="50">
        <v>44818</v>
      </c>
      <c r="L26" s="50">
        <v>44831</v>
      </c>
      <c r="M26" s="41" t="s">
        <v>373</v>
      </c>
      <c r="N26" s="50">
        <v>44832</v>
      </c>
      <c r="O26" s="86">
        <v>0</v>
      </c>
      <c r="P26" s="268" t="s">
        <v>40</v>
      </c>
      <c r="Q26" s="144" t="s">
        <v>374</v>
      </c>
      <c r="R26" s="266"/>
      <c r="S26" s="265"/>
      <c r="T26" s="145">
        <v>284421</v>
      </c>
      <c r="U26" s="203"/>
      <c r="V26" s="13">
        <v>44868</v>
      </c>
      <c r="W26" s="21" t="s">
        <v>306</v>
      </c>
      <c r="X26" s="11" t="s">
        <v>274</v>
      </c>
    </row>
    <row r="27" spans="1:24" ht="62.25" customHeight="1" x14ac:dyDescent="0.35">
      <c r="A27" s="30" t="s">
        <v>357</v>
      </c>
      <c r="B27" s="80">
        <v>44631</v>
      </c>
      <c r="C27" s="30" t="s">
        <v>190</v>
      </c>
      <c r="D27" s="10" t="s">
        <v>358</v>
      </c>
      <c r="E27" s="70" t="s">
        <v>262</v>
      </c>
      <c r="F27" s="10" t="s">
        <v>359</v>
      </c>
      <c r="G27" s="39">
        <v>20103</v>
      </c>
      <c r="H27" s="11" t="s">
        <v>360</v>
      </c>
      <c r="I27" s="66" t="s">
        <v>375</v>
      </c>
      <c r="J27" s="92">
        <v>277980</v>
      </c>
      <c r="K27" s="50">
        <v>44843</v>
      </c>
      <c r="L27" s="50">
        <v>44848</v>
      </c>
      <c r="M27" s="41" t="s">
        <v>376</v>
      </c>
      <c r="N27" s="50">
        <v>44854</v>
      </c>
      <c r="O27" s="309">
        <v>0</v>
      </c>
      <c r="P27" s="40" t="s">
        <v>40</v>
      </c>
      <c r="Q27" s="144" t="s">
        <v>377</v>
      </c>
      <c r="R27" s="376"/>
      <c r="S27" s="203"/>
      <c r="T27" s="294"/>
      <c r="U27" s="145">
        <v>277980</v>
      </c>
      <c r="V27" s="13">
        <v>44889</v>
      </c>
      <c r="W27" s="18" t="s">
        <v>177</v>
      </c>
      <c r="X27" s="11" t="s">
        <v>274</v>
      </c>
    </row>
    <row r="28" spans="1:24" ht="62.25" customHeight="1" x14ac:dyDescent="0.35">
      <c r="A28" s="30" t="s">
        <v>357</v>
      </c>
      <c r="B28" s="80">
        <v>44631</v>
      </c>
      <c r="C28" s="30" t="s">
        <v>131</v>
      </c>
      <c r="D28" s="10" t="s">
        <v>358</v>
      </c>
      <c r="E28" s="70" t="s">
        <v>262</v>
      </c>
      <c r="F28" s="10" t="s">
        <v>359</v>
      </c>
      <c r="G28" s="39">
        <v>20103</v>
      </c>
      <c r="H28" s="11" t="s">
        <v>360</v>
      </c>
      <c r="I28" s="66" t="s">
        <v>378</v>
      </c>
      <c r="J28" s="92">
        <v>131080</v>
      </c>
      <c r="K28" s="50">
        <v>44847</v>
      </c>
      <c r="L28" s="50">
        <v>44854</v>
      </c>
      <c r="M28" s="41" t="s">
        <v>379</v>
      </c>
      <c r="N28" s="50">
        <v>44854</v>
      </c>
      <c r="O28" s="309">
        <v>0</v>
      </c>
      <c r="P28" s="40" t="s">
        <v>40</v>
      </c>
      <c r="Q28" s="180" t="s">
        <v>380</v>
      </c>
      <c r="R28" s="51"/>
      <c r="S28" s="311"/>
      <c r="T28" s="203"/>
      <c r="U28" s="183">
        <v>131080</v>
      </c>
      <c r="V28" s="13">
        <v>44889</v>
      </c>
      <c r="W28" s="18" t="s">
        <v>177</v>
      </c>
      <c r="X28" s="11" t="s">
        <v>274</v>
      </c>
    </row>
    <row r="29" spans="1:24" ht="62.25" customHeight="1" x14ac:dyDescent="0.35">
      <c r="A29" s="30" t="s">
        <v>357</v>
      </c>
      <c r="B29" s="80">
        <v>44631</v>
      </c>
      <c r="C29" s="30" t="s">
        <v>190</v>
      </c>
      <c r="D29" s="10" t="s">
        <v>358</v>
      </c>
      <c r="E29" s="70" t="s">
        <v>262</v>
      </c>
      <c r="F29" s="10" t="s">
        <v>359</v>
      </c>
      <c r="G29" s="39">
        <v>20103</v>
      </c>
      <c r="H29" s="11" t="s">
        <v>360</v>
      </c>
      <c r="I29" s="66" t="s">
        <v>381</v>
      </c>
      <c r="J29" s="92">
        <v>415840</v>
      </c>
      <c r="K29" s="50">
        <v>44873</v>
      </c>
      <c r="L29" s="50">
        <v>44880</v>
      </c>
      <c r="M29" s="41" t="s">
        <v>382</v>
      </c>
      <c r="N29" s="50">
        <v>44883</v>
      </c>
      <c r="O29" s="309">
        <v>0</v>
      </c>
      <c r="P29" s="48" t="s">
        <v>40</v>
      </c>
      <c r="Q29" s="14" t="s">
        <v>383</v>
      </c>
      <c r="R29" s="213"/>
      <c r="S29" s="311"/>
      <c r="T29" s="203"/>
      <c r="U29" s="183">
        <v>415840</v>
      </c>
      <c r="V29" s="65">
        <v>44917</v>
      </c>
      <c r="W29" s="40" t="s">
        <v>213</v>
      </c>
      <c r="X29" s="11" t="s">
        <v>274</v>
      </c>
    </row>
    <row r="30" spans="1:24" ht="62.25" customHeight="1" x14ac:dyDescent="0.35">
      <c r="A30" s="30" t="s">
        <v>357</v>
      </c>
      <c r="B30" s="80">
        <v>44631</v>
      </c>
      <c r="C30" s="30" t="s">
        <v>190</v>
      </c>
      <c r="D30" s="10" t="s">
        <v>358</v>
      </c>
      <c r="E30" s="70" t="s">
        <v>262</v>
      </c>
      <c r="F30" s="10" t="s">
        <v>359</v>
      </c>
      <c r="G30" s="39">
        <v>20103</v>
      </c>
      <c r="H30" s="11" t="s">
        <v>384</v>
      </c>
      <c r="I30" s="66" t="s">
        <v>385</v>
      </c>
      <c r="J30" s="92">
        <v>434091.67</v>
      </c>
      <c r="K30" s="43">
        <v>44699</v>
      </c>
      <c r="L30" s="69">
        <v>44713</v>
      </c>
      <c r="M30" s="41" t="s">
        <v>386</v>
      </c>
      <c r="N30" s="50">
        <v>44708</v>
      </c>
      <c r="O30" s="86">
        <v>0</v>
      </c>
      <c r="P30" s="57" t="s">
        <v>40</v>
      </c>
      <c r="Q30" s="210" t="s">
        <v>387</v>
      </c>
      <c r="R30" s="147"/>
      <c r="S30" s="236">
        <v>434091.67</v>
      </c>
      <c r="T30" s="57"/>
      <c r="U30" s="40"/>
      <c r="V30" s="13">
        <v>44749</v>
      </c>
      <c r="W30" s="21" t="s">
        <v>100</v>
      </c>
      <c r="X30" s="11" t="s">
        <v>274</v>
      </c>
    </row>
    <row r="31" spans="1:24" ht="62.25" customHeight="1" x14ac:dyDescent="0.35">
      <c r="A31" s="30" t="s">
        <v>357</v>
      </c>
      <c r="B31" s="80">
        <v>44631</v>
      </c>
      <c r="C31" s="30" t="s">
        <v>131</v>
      </c>
      <c r="D31" s="10" t="s">
        <v>358</v>
      </c>
      <c r="E31" s="70" t="s">
        <v>262</v>
      </c>
      <c r="F31" s="10" t="s">
        <v>359</v>
      </c>
      <c r="G31" s="39">
        <v>20103</v>
      </c>
      <c r="H31" s="11" t="s">
        <v>384</v>
      </c>
      <c r="I31" s="66" t="s">
        <v>388</v>
      </c>
      <c r="J31" s="92">
        <v>34664.784</v>
      </c>
      <c r="K31" s="43">
        <v>44792</v>
      </c>
      <c r="L31" s="69">
        <v>44804</v>
      </c>
      <c r="M31" s="41" t="s">
        <v>389</v>
      </c>
      <c r="N31" s="50">
        <v>44804</v>
      </c>
      <c r="O31" s="86">
        <v>0</v>
      </c>
      <c r="P31" s="40" t="s">
        <v>40</v>
      </c>
      <c r="Q31" s="144" t="s">
        <v>390</v>
      </c>
      <c r="R31" s="266"/>
      <c r="S31" s="265"/>
      <c r="T31" s="145">
        <v>34664.784</v>
      </c>
      <c r="U31" s="40"/>
      <c r="V31" s="170">
        <v>44840</v>
      </c>
      <c r="W31" s="21" t="s">
        <v>391</v>
      </c>
      <c r="X31" s="11" t="s">
        <v>274</v>
      </c>
    </row>
    <row r="32" spans="1:24" ht="62.25" customHeight="1" x14ac:dyDescent="0.35">
      <c r="A32" s="30" t="s">
        <v>357</v>
      </c>
      <c r="B32" s="80">
        <v>44631</v>
      </c>
      <c r="C32" s="30" t="s">
        <v>190</v>
      </c>
      <c r="D32" s="10" t="s">
        <v>358</v>
      </c>
      <c r="E32" s="70" t="s">
        <v>262</v>
      </c>
      <c r="F32" s="10" t="s">
        <v>359</v>
      </c>
      <c r="G32" s="39">
        <v>20103</v>
      </c>
      <c r="H32" s="11" t="s">
        <v>392</v>
      </c>
      <c r="I32" s="66" t="s">
        <v>393</v>
      </c>
      <c r="J32" s="92">
        <v>911620.72</v>
      </c>
      <c r="K32" s="43">
        <v>44699</v>
      </c>
      <c r="L32" s="69">
        <v>44713</v>
      </c>
      <c r="M32" s="41" t="s">
        <v>394</v>
      </c>
      <c r="N32" s="50">
        <v>44708</v>
      </c>
      <c r="O32" s="86">
        <v>0</v>
      </c>
      <c r="P32" s="40" t="s">
        <v>40</v>
      </c>
      <c r="Q32" s="75" t="s">
        <v>395</v>
      </c>
      <c r="R32" s="51"/>
      <c r="S32" s="236">
        <v>911620.72</v>
      </c>
      <c r="T32" s="40"/>
      <c r="U32" s="40"/>
      <c r="V32" s="13">
        <v>44749</v>
      </c>
      <c r="W32" s="21" t="s">
        <v>100</v>
      </c>
      <c r="X32" s="11" t="s">
        <v>274</v>
      </c>
    </row>
    <row r="33" spans="1:24" ht="62.25" customHeight="1" x14ac:dyDescent="0.35">
      <c r="A33" s="30" t="s">
        <v>357</v>
      </c>
      <c r="B33" s="80">
        <v>44631</v>
      </c>
      <c r="C33" s="30" t="s">
        <v>131</v>
      </c>
      <c r="D33" s="10" t="s">
        <v>358</v>
      </c>
      <c r="E33" s="70" t="s">
        <v>262</v>
      </c>
      <c r="F33" s="10" t="s">
        <v>359</v>
      </c>
      <c r="G33" s="39">
        <v>20103</v>
      </c>
      <c r="H33" s="11" t="s">
        <v>392</v>
      </c>
      <c r="I33" s="66" t="s">
        <v>396</v>
      </c>
      <c r="J33" s="92">
        <v>35598.39</v>
      </c>
      <c r="K33" s="43">
        <v>44792</v>
      </c>
      <c r="L33" s="69">
        <v>44804</v>
      </c>
      <c r="M33" s="41" t="s">
        <v>397</v>
      </c>
      <c r="N33" s="50">
        <v>44799</v>
      </c>
      <c r="O33" s="86">
        <v>0</v>
      </c>
      <c r="P33" s="40" t="s">
        <v>40</v>
      </c>
      <c r="Q33" s="144" t="s">
        <v>398</v>
      </c>
      <c r="R33" s="300"/>
      <c r="S33" s="301"/>
      <c r="T33" s="145">
        <v>35598.39</v>
      </c>
      <c r="U33" s="40"/>
      <c r="V33" s="170">
        <v>44840</v>
      </c>
      <c r="W33" s="21" t="s">
        <v>391</v>
      </c>
      <c r="X33" s="11" t="s">
        <v>274</v>
      </c>
    </row>
    <row r="34" spans="1:24" ht="62.25" customHeight="1" x14ac:dyDescent="0.35">
      <c r="A34" s="30" t="s">
        <v>357</v>
      </c>
      <c r="B34" s="80">
        <v>44631</v>
      </c>
      <c r="C34" s="30" t="s">
        <v>131</v>
      </c>
      <c r="D34" s="10" t="s">
        <v>358</v>
      </c>
      <c r="E34" s="70" t="s">
        <v>262</v>
      </c>
      <c r="F34" s="10" t="s">
        <v>359</v>
      </c>
      <c r="G34" s="39">
        <v>20103</v>
      </c>
      <c r="H34" s="11" t="s">
        <v>392</v>
      </c>
      <c r="I34" s="66" t="s">
        <v>399</v>
      </c>
      <c r="J34" s="92">
        <v>144879.56</v>
      </c>
      <c r="K34" s="43">
        <v>44843</v>
      </c>
      <c r="L34" s="69">
        <v>44848</v>
      </c>
      <c r="M34" s="41" t="s">
        <v>400</v>
      </c>
      <c r="N34" s="50">
        <v>44848</v>
      </c>
      <c r="O34" s="86">
        <v>0</v>
      </c>
      <c r="P34" s="40" t="s">
        <v>40</v>
      </c>
      <c r="Q34" s="144" t="s">
        <v>401</v>
      </c>
      <c r="R34" s="51"/>
      <c r="S34" s="203"/>
      <c r="T34" s="294"/>
      <c r="U34" s="145">
        <v>144879.56</v>
      </c>
      <c r="V34" s="13">
        <v>44882</v>
      </c>
      <c r="W34" s="29" t="s">
        <v>138</v>
      </c>
      <c r="X34" s="11" t="s">
        <v>274</v>
      </c>
    </row>
    <row r="35" spans="1:24" ht="62.25" customHeight="1" x14ac:dyDescent="0.35">
      <c r="A35" s="30" t="s">
        <v>357</v>
      </c>
      <c r="B35" s="80">
        <v>44631</v>
      </c>
      <c r="C35" s="30" t="s">
        <v>131</v>
      </c>
      <c r="D35" s="10" t="s">
        <v>358</v>
      </c>
      <c r="E35" s="70" t="s">
        <v>262</v>
      </c>
      <c r="F35" s="10" t="s">
        <v>359</v>
      </c>
      <c r="G35" s="39">
        <v>20103</v>
      </c>
      <c r="H35" s="11" t="s">
        <v>392</v>
      </c>
      <c r="I35" s="66" t="s">
        <v>402</v>
      </c>
      <c r="J35" s="92">
        <v>272895</v>
      </c>
      <c r="K35" s="43">
        <v>44847</v>
      </c>
      <c r="L35" s="69">
        <v>44854</v>
      </c>
      <c r="M35" s="41" t="s">
        <v>403</v>
      </c>
      <c r="N35" s="69">
        <v>44854</v>
      </c>
      <c r="O35" s="86">
        <v>0</v>
      </c>
      <c r="P35" s="40" t="s">
        <v>40</v>
      </c>
      <c r="Q35" s="144" t="s">
        <v>404</v>
      </c>
      <c r="R35" s="213"/>
      <c r="S35" s="203"/>
      <c r="T35" s="294"/>
      <c r="U35" s="145">
        <v>144879.56</v>
      </c>
      <c r="V35" s="13">
        <v>44889</v>
      </c>
      <c r="W35" s="18" t="s">
        <v>177</v>
      </c>
      <c r="X35" s="11" t="s">
        <v>274</v>
      </c>
    </row>
    <row r="36" spans="1:24" ht="86.25" customHeight="1" x14ac:dyDescent="0.35">
      <c r="A36" s="30" t="s">
        <v>405</v>
      </c>
      <c r="B36" s="80">
        <v>44629</v>
      </c>
      <c r="C36" s="30" t="s">
        <v>406</v>
      </c>
      <c r="D36" s="10" t="s">
        <v>407</v>
      </c>
      <c r="E36" s="11" t="s">
        <v>330</v>
      </c>
      <c r="F36" s="10" t="s">
        <v>408</v>
      </c>
      <c r="G36" s="39">
        <v>20301</v>
      </c>
      <c r="H36" s="11" t="s">
        <v>409</v>
      </c>
      <c r="I36" s="66" t="s">
        <v>410</v>
      </c>
      <c r="J36" s="85">
        <f>503.92*656.49</f>
        <v>330818.44080000004</v>
      </c>
      <c r="K36" s="43">
        <v>44659</v>
      </c>
      <c r="L36" s="13">
        <v>44680</v>
      </c>
      <c r="M36" s="12" t="s">
        <v>411</v>
      </c>
      <c r="N36" s="50">
        <v>44686</v>
      </c>
      <c r="O36" s="86">
        <v>0</v>
      </c>
      <c r="P36" s="39" t="s">
        <v>34</v>
      </c>
      <c r="Q36" s="75" t="s">
        <v>412</v>
      </c>
      <c r="R36" s="147"/>
      <c r="S36" s="260">
        <v>330818.44080000004</v>
      </c>
      <c r="T36" s="57"/>
      <c r="U36" s="40"/>
      <c r="V36" s="13">
        <v>44721</v>
      </c>
      <c r="W36" s="21" t="s">
        <v>105</v>
      </c>
      <c r="X36" s="11" t="s">
        <v>274</v>
      </c>
    </row>
    <row r="37" spans="1:24" ht="86.25" customHeight="1" x14ac:dyDescent="0.35">
      <c r="A37" s="30" t="s">
        <v>405</v>
      </c>
      <c r="B37" s="80">
        <v>44629</v>
      </c>
      <c r="C37" s="30" t="s">
        <v>406</v>
      </c>
      <c r="D37" s="10" t="s">
        <v>407</v>
      </c>
      <c r="E37" s="11" t="s">
        <v>330</v>
      </c>
      <c r="F37" s="10" t="s">
        <v>408</v>
      </c>
      <c r="G37" s="39">
        <v>20301</v>
      </c>
      <c r="H37" s="11" t="s">
        <v>413</v>
      </c>
      <c r="I37" s="66" t="s">
        <v>414</v>
      </c>
      <c r="J37" s="92">
        <v>1868538.62</v>
      </c>
      <c r="K37" s="43">
        <v>44659</v>
      </c>
      <c r="L37" s="13">
        <v>44680</v>
      </c>
      <c r="M37" s="12" t="s">
        <v>415</v>
      </c>
      <c r="N37" s="50">
        <v>44676</v>
      </c>
      <c r="O37" s="86">
        <v>0</v>
      </c>
      <c r="P37" s="39" t="s">
        <v>34</v>
      </c>
      <c r="Q37" s="75" t="s">
        <v>416</v>
      </c>
      <c r="R37" s="51"/>
      <c r="S37" s="87">
        <v>1868538.62</v>
      </c>
      <c r="T37" s="40"/>
      <c r="U37" s="40"/>
      <c r="V37" s="43">
        <v>44707</v>
      </c>
      <c r="W37" s="52" t="s">
        <v>77</v>
      </c>
      <c r="X37" s="11" t="s">
        <v>274</v>
      </c>
    </row>
    <row r="38" spans="1:24" ht="86.25" customHeight="1" x14ac:dyDescent="0.35">
      <c r="A38" s="30" t="s">
        <v>405</v>
      </c>
      <c r="B38" s="80">
        <v>44629</v>
      </c>
      <c r="C38" s="66" t="s">
        <v>190</v>
      </c>
      <c r="D38" s="10" t="s">
        <v>407</v>
      </c>
      <c r="E38" s="11" t="s">
        <v>330</v>
      </c>
      <c r="F38" s="10" t="s">
        <v>408</v>
      </c>
      <c r="G38" s="39">
        <v>20301</v>
      </c>
      <c r="H38" s="11" t="s">
        <v>417</v>
      </c>
      <c r="I38" s="66" t="s">
        <v>418</v>
      </c>
      <c r="J38" s="92">
        <v>123170</v>
      </c>
      <c r="K38" s="43">
        <v>44659</v>
      </c>
      <c r="L38" s="13">
        <v>44680</v>
      </c>
      <c r="M38" s="41" t="s">
        <v>419</v>
      </c>
      <c r="N38" s="50">
        <v>44672</v>
      </c>
      <c r="O38" s="86">
        <v>0</v>
      </c>
      <c r="P38" s="39" t="s">
        <v>34</v>
      </c>
      <c r="Q38" s="75" t="s">
        <v>420</v>
      </c>
      <c r="R38" s="51"/>
      <c r="S38" s="87">
        <v>123170</v>
      </c>
      <c r="T38" s="40"/>
      <c r="U38" s="40"/>
      <c r="V38" s="43">
        <v>44707</v>
      </c>
      <c r="W38" s="52" t="s">
        <v>77</v>
      </c>
      <c r="X38" s="11" t="s">
        <v>274</v>
      </c>
    </row>
    <row r="39" spans="1:24" ht="86.25" customHeight="1" x14ac:dyDescent="0.35">
      <c r="A39" s="30" t="s">
        <v>405</v>
      </c>
      <c r="B39" s="80">
        <v>44629</v>
      </c>
      <c r="C39" s="66" t="s">
        <v>190</v>
      </c>
      <c r="D39" s="10" t="s">
        <v>407</v>
      </c>
      <c r="E39" s="11" t="s">
        <v>330</v>
      </c>
      <c r="F39" s="10" t="s">
        <v>408</v>
      </c>
      <c r="G39" s="39">
        <v>20301</v>
      </c>
      <c r="H39" s="11" t="s">
        <v>421</v>
      </c>
      <c r="I39" s="66" t="s">
        <v>422</v>
      </c>
      <c r="J39" s="92">
        <v>2787877.8</v>
      </c>
      <c r="K39" s="43">
        <v>44659</v>
      </c>
      <c r="L39" s="13">
        <v>44680</v>
      </c>
      <c r="M39" s="41" t="s">
        <v>423</v>
      </c>
      <c r="N39" s="50">
        <v>44679</v>
      </c>
      <c r="O39" s="86">
        <v>0</v>
      </c>
      <c r="P39" s="39" t="s">
        <v>34</v>
      </c>
      <c r="Q39" s="144" t="s">
        <v>424</v>
      </c>
      <c r="R39" s="51"/>
      <c r="S39" s="87">
        <v>2787877.8</v>
      </c>
      <c r="T39" s="59"/>
      <c r="U39" s="40"/>
      <c r="V39" s="13">
        <v>44714</v>
      </c>
      <c r="W39" s="21" t="s">
        <v>83</v>
      </c>
      <c r="X39" s="11" t="s">
        <v>274</v>
      </c>
    </row>
    <row r="40" spans="1:24" ht="86.25" customHeight="1" x14ac:dyDescent="0.35">
      <c r="A40" s="30" t="s">
        <v>405</v>
      </c>
      <c r="B40" s="80">
        <v>44629</v>
      </c>
      <c r="C40" s="66" t="s">
        <v>190</v>
      </c>
      <c r="D40" s="10" t="s">
        <v>407</v>
      </c>
      <c r="E40" s="11" t="s">
        <v>330</v>
      </c>
      <c r="F40" s="10" t="s">
        <v>408</v>
      </c>
      <c r="G40" s="39">
        <v>20301</v>
      </c>
      <c r="H40" s="11" t="s">
        <v>421</v>
      </c>
      <c r="I40" s="66" t="s">
        <v>425</v>
      </c>
      <c r="J40" s="92">
        <v>1360655.88</v>
      </c>
      <c r="K40" s="43">
        <v>44777</v>
      </c>
      <c r="L40" s="13">
        <v>44798</v>
      </c>
      <c r="M40" s="41" t="s">
        <v>426</v>
      </c>
      <c r="N40" s="50">
        <v>44795</v>
      </c>
      <c r="O40" s="86">
        <v>0</v>
      </c>
      <c r="P40" s="89" t="s">
        <v>34</v>
      </c>
      <c r="Q40" s="75" t="s">
        <v>427</v>
      </c>
      <c r="R40" s="213"/>
      <c r="S40" s="212"/>
      <c r="T40" s="87">
        <v>1360655.88</v>
      </c>
      <c r="U40" s="91"/>
      <c r="V40" s="170">
        <v>44826</v>
      </c>
      <c r="W40" s="21" t="s">
        <v>428</v>
      </c>
      <c r="X40" s="11" t="s">
        <v>274</v>
      </c>
    </row>
    <row r="41" spans="1:24" ht="86.25" customHeight="1" x14ac:dyDescent="0.35">
      <c r="A41" s="30" t="s">
        <v>405</v>
      </c>
      <c r="B41" s="80">
        <v>44629</v>
      </c>
      <c r="C41" s="66" t="s">
        <v>131</v>
      </c>
      <c r="D41" s="10" t="s">
        <v>407</v>
      </c>
      <c r="E41" s="11" t="s">
        <v>330</v>
      </c>
      <c r="F41" s="10" t="s">
        <v>408</v>
      </c>
      <c r="G41" s="39">
        <v>20301</v>
      </c>
      <c r="H41" s="11" t="s">
        <v>332</v>
      </c>
      <c r="I41" s="66" t="s">
        <v>429</v>
      </c>
      <c r="J41" s="92">
        <v>36725</v>
      </c>
      <c r="K41" s="43">
        <v>44659</v>
      </c>
      <c r="L41" s="13">
        <v>44680</v>
      </c>
      <c r="M41" s="41" t="s">
        <v>430</v>
      </c>
      <c r="N41" s="50">
        <v>44676</v>
      </c>
      <c r="O41" s="86">
        <v>0</v>
      </c>
      <c r="P41" s="39" t="s">
        <v>34</v>
      </c>
      <c r="Q41" s="214" t="s">
        <v>431</v>
      </c>
      <c r="R41" s="51"/>
      <c r="S41" s="87">
        <v>36725</v>
      </c>
      <c r="T41" s="57"/>
      <c r="U41" s="40"/>
      <c r="V41" s="43">
        <v>44707</v>
      </c>
      <c r="W41" s="52" t="s">
        <v>77</v>
      </c>
      <c r="X41" s="11" t="s">
        <v>274</v>
      </c>
    </row>
    <row r="42" spans="1:24" ht="86.25" customHeight="1" x14ac:dyDescent="0.35">
      <c r="A42" s="30" t="s">
        <v>405</v>
      </c>
      <c r="B42" s="80">
        <v>44629</v>
      </c>
      <c r="C42" s="30" t="s">
        <v>406</v>
      </c>
      <c r="D42" s="10" t="s">
        <v>407</v>
      </c>
      <c r="E42" s="11" t="s">
        <v>330</v>
      </c>
      <c r="F42" s="10" t="s">
        <v>408</v>
      </c>
      <c r="G42" s="39">
        <v>20301</v>
      </c>
      <c r="H42" s="11" t="s">
        <v>432</v>
      </c>
      <c r="I42" s="66" t="s">
        <v>433</v>
      </c>
      <c r="J42" s="92">
        <v>303037.75</v>
      </c>
      <c r="K42" s="43">
        <v>44671</v>
      </c>
      <c r="L42" s="13">
        <v>44692</v>
      </c>
      <c r="M42" s="12" t="s">
        <v>434</v>
      </c>
      <c r="N42" s="50">
        <v>44677</v>
      </c>
      <c r="O42" s="86">
        <v>0</v>
      </c>
      <c r="P42" s="39" t="s">
        <v>34</v>
      </c>
      <c r="Q42" s="75" t="s">
        <v>435</v>
      </c>
      <c r="R42" s="51"/>
      <c r="S42" s="87">
        <v>303037.75</v>
      </c>
      <c r="T42" s="40"/>
      <c r="U42" s="40"/>
      <c r="V42" s="43">
        <v>44707</v>
      </c>
      <c r="W42" s="52" t="s">
        <v>77</v>
      </c>
      <c r="X42" s="11" t="s">
        <v>274</v>
      </c>
    </row>
    <row r="43" spans="1:24" ht="86.25" customHeight="1" x14ac:dyDescent="0.35">
      <c r="A43" s="30" t="s">
        <v>405</v>
      </c>
      <c r="B43" s="80">
        <v>44629</v>
      </c>
      <c r="C43" s="30" t="s">
        <v>436</v>
      </c>
      <c r="D43" s="10" t="s">
        <v>407</v>
      </c>
      <c r="E43" s="11" t="s">
        <v>330</v>
      </c>
      <c r="F43" s="10" t="s">
        <v>408</v>
      </c>
      <c r="G43" s="39">
        <v>20301</v>
      </c>
      <c r="H43" s="11" t="s">
        <v>437</v>
      </c>
      <c r="I43" s="66" t="s">
        <v>438</v>
      </c>
      <c r="J43" s="92">
        <f>691.93*675.98</f>
        <v>467730.84139999998</v>
      </c>
      <c r="K43" s="43">
        <v>44676</v>
      </c>
      <c r="L43" s="19">
        <v>44711</v>
      </c>
      <c r="M43" s="12" t="s">
        <v>439</v>
      </c>
      <c r="N43" s="50">
        <v>44712</v>
      </c>
      <c r="O43" s="86">
        <v>0</v>
      </c>
      <c r="P43" s="39" t="s">
        <v>34</v>
      </c>
      <c r="Q43" s="75" t="s">
        <v>440</v>
      </c>
      <c r="R43" s="51"/>
      <c r="S43" s="87">
        <v>467730.84139999998</v>
      </c>
      <c r="T43" s="40"/>
      <c r="U43" s="40"/>
      <c r="V43" s="13">
        <v>44749</v>
      </c>
      <c r="W43" s="21" t="s">
        <v>100</v>
      </c>
      <c r="X43" s="11" t="s">
        <v>274</v>
      </c>
    </row>
    <row r="44" spans="1:24" ht="61.5" customHeight="1" x14ac:dyDescent="0.35">
      <c r="A44" s="12" t="s">
        <v>441</v>
      </c>
      <c r="B44" s="80">
        <v>44631</v>
      </c>
      <c r="C44" s="66" t="s">
        <v>28</v>
      </c>
      <c r="D44" s="10" t="s">
        <v>442</v>
      </c>
      <c r="E44" s="11" t="s">
        <v>330</v>
      </c>
      <c r="F44" s="11" t="s">
        <v>443</v>
      </c>
      <c r="G44" s="40">
        <v>20102</v>
      </c>
      <c r="H44" s="11" t="s">
        <v>444</v>
      </c>
      <c r="I44" s="66" t="s">
        <v>445</v>
      </c>
      <c r="J44" s="92">
        <v>406969.5</v>
      </c>
      <c r="K44" s="43">
        <v>44671</v>
      </c>
      <c r="L44" s="13">
        <v>44683</v>
      </c>
      <c r="M44" s="41" t="s">
        <v>446</v>
      </c>
      <c r="N44" s="50">
        <v>44673</v>
      </c>
      <c r="O44" s="86">
        <v>0</v>
      </c>
      <c r="P44" s="39" t="s">
        <v>34</v>
      </c>
      <c r="Q44" s="75" t="s">
        <v>447</v>
      </c>
      <c r="R44" s="51"/>
      <c r="S44" s="145">
        <v>406969.5</v>
      </c>
      <c r="T44" s="59"/>
      <c r="U44" s="40"/>
      <c r="V44" s="43">
        <v>44707</v>
      </c>
      <c r="W44" s="52" t="s">
        <v>77</v>
      </c>
      <c r="X44" s="11" t="s">
        <v>274</v>
      </c>
    </row>
    <row r="45" spans="1:24" ht="61.5" customHeight="1" x14ac:dyDescent="0.35">
      <c r="A45" s="12" t="s">
        <v>441</v>
      </c>
      <c r="B45" s="80">
        <v>44631</v>
      </c>
      <c r="C45" s="66" t="s">
        <v>28</v>
      </c>
      <c r="D45" s="10" t="s">
        <v>442</v>
      </c>
      <c r="E45" s="11" t="s">
        <v>330</v>
      </c>
      <c r="F45" s="11" t="s">
        <v>443</v>
      </c>
      <c r="G45" s="40">
        <v>20102</v>
      </c>
      <c r="H45" s="11" t="s">
        <v>444</v>
      </c>
      <c r="I45" s="66" t="s">
        <v>448</v>
      </c>
      <c r="J45" s="92">
        <v>203484.75</v>
      </c>
      <c r="K45" s="50">
        <v>44845</v>
      </c>
      <c r="L45" s="50">
        <v>44873</v>
      </c>
      <c r="M45" s="41" t="s">
        <v>449</v>
      </c>
      <c r="N45" s="50">
        <v>44859</v>
      </c>
      <c r="O45" s="86">
        <v>0</v>
      </c>
      <c r="P45" s="39" t="s">
        <v>34</v>
      </c>
      <c r="Q45" s="75" t="s">
        <v>450</v>
      </c>
      <c r="R45" s="46"/>
      <c r="S45" s="47"/>
      <c r="T45" s="98"/>
      <c r="U45" s="87">
        <v>203484.75</v>
      </c>
      <c r="V45" s="65">
        <v>44896</v>
      </c>
      <c r="W45" s="40" t="s">
        <v>168</v>
      </c>
      <c r="X45" s="11" t="s">
        <v>274</v>
      </c>
    </row>
    <row r="46" spans="1:24" ht="61.5" customHeight="1" x14ac:dyDescent="0.35">
      <c r="A46" s="12" t="s">
        <v>441</v>
      </c>
      <c r="B46" s="80">
        <v>44635</v>
      </c>
      <c r="C46" s="66" t="s">
        <v>21</v>
      </c>
      <c r="D46" s="10" t="s">
        <v>442</v>
      </c>
      <c r="E46" s="11" t="s">
        <v>330</v>
      </c>
      <c r="F46" s="11" t="s">
        <v>451</v>
      </c>
      <c r="G46" s="40">
        <v>20102</v>
      </c>
      <c r="H46" s="11" t="s">
        <v>452</v>
      </c>
      <c r="I46" s="66" t="s">
        <v>453</v>
      </c>
      <c r="J46" s="92">
        <v>82824</v>
      </c>
      <c r="K46" s="43">
        <v>44671</v>
      </c>
      <c r="L46" s="13">
        <v>44683</v>
      </c>
      <c r="M46" s="41" t="s">
        <v>454</v>
      </c>
      <c r="N46" s="50">
        <v>44672</v>
      </c>
      <c r="O46" s="86">
        <v>0</v>
      </c>
      <c r="P46" s="39" t="s">
        <v>34</v>
      </c>
      <c r="Q46" s="75" t="s">
        <v>455</v>
      </c>
      <c r="R46" s="51"/>
      <c r="S46" s="260">
        <v>82824</v>
      </c>
      <c r="T46" s="57"/>
      <c r="U46" s="40"/>
      <c r="V46" s="43">
        <v>44707</v>
      </c>
      <c r="W46" s="52" t="s">
        <v>77</v>
      </c>
      <c r="X46" s="11" t="s">
        <v>274</v>
      </c>
    </row>
    <row r="47" spans="1:24" ht="61.5" customHeight="1" x14ac:dyDescent="0.35">
      <c r="A47" s="12" t="s">
        <v>441</v>
      </c>
      <c r="B47" s="80">
        <v>44635</v>
      </c>
      <c r="C47" s="66" t="s">
        <v>21</v>
      </c>
      <c r="D47" s="10" t="s">
        <v>442</v>
      </c>
      <c r="E47" s="11" t="s">
        <v>330</v>
      </c>
      <c r="F47" s="11" t="s">
        <v>456</v>
      </c>
      <c r="G47" s="40">
        <v>20102</v>
      </c>
      <c r="H47" s="11" t="s">
        <v>457</v>
      </c>
      <c r="I47" s="66" t="s">
        <v>458</v>
      </c>
      <c r="J47" s="92">
        <v>141928</v>
      </c>
      <c r="K47" s="43">
        <v>44677</v>
      </c>
      <c r="L47" s="13">
        <v>44687</v>
      </c>
      <c r="M47" s="41" t="s">
        <v>459</v>
      </c>
      <c r="N47" s="50">
        <v>44679</v>
      </c>
      <c r="O47" s="86">
        <v>0</v>
      </c>
      <c r="P47" s="39" t="s">
        <v>34</v>
      </c>
      <c r="Q47" s="75" t="s">
        <v>460</v>
      </c>
      <c r="R47" s="51"/>
      <c r="S47" s="87">
        <v>141928</v>
      </c>
      <c r="T47" s="40"/>
      <c r="U47" s="40"/>
      <c r="V47" s="13">
        <v>44714</v>
      </c>
      <c r="W47" s="21" t="s">
        <v>83</v>
      </c>
      <c r="X47" s="11" t="s">
        <v>274</v>
      </c>
    </row>
    <row r="48" spans="1:24" ht="66" customHeight="1" x14ac:dyDescent="0.35">
      <c r="A48" s="12" t="s">
        <v>461</v>
      </c>
      <c r="B48" s="80">
        <v>44635</v>
      </c>
      <c r="C48" s="66" t="s">
        <v>190</v>
      </c>
      <c r="D48" s="11" t="s">
        <v>462</v>
      </c>
      <c r="E48" s="11" t="s">
        <v>463</v>
      </c>
      <c r="F48" s="12" t="s">
        <v>464</v>
      </c>
      <c r="G48" s="41" t="s">
        <v>465</v>
      </c>
      <c r="H48" s="11" t="s">
        <v>466</v>
      </c>
      <c r="I48" s="66" t="s">
        <v>467</v>
      </c>
      <c r="J48" s="92">
        <v>244800</v>
      </c>
      <c r="K48" s="43">
        <v>44659</v>
      </c>
      <c r="L48" s="13" t="s">
        <v>463</v>
      </c>
      <c r="M48" s="41" t="s">
        <v>468</v>
      </c>
      <c r="N48" s="50">
        <v>44686</v>
      </c>
      <c r="O48" s="86">
        <f>J48-S48</f>
        <v>122400</v>
      </c>
      <c r="P48" s="40" t="s">
        <v>40</v>
      </c>
      <c r="Q48" s="75" t="s">
        <v>469</v>
      </c>
      <c r="R48" s="51"/>
      <c r="S48" s="87">
        <v>122400</v>
      </c>
      <c r="T48" s="40"/>
      <c r="U48" s="347"/>
      <c r="V48" s="13">
        <v>44721</v>
      </c>
      <c r="W48" s="21" t="s">
        <v>105</v>
      </c>
      <c r="X48" s="11" t="s">
        <v>274</v>
      </c>
    </row>
    <row r="49" spans="1:24" ht="66" customHeight="1" x14ac:dyDescent="0.35">
      <c r="A49" s="12" t="s">
        <v>461</v>
      </c>
      <c r="B49" s="80">
        <v>44635</v>
      </c>
      <c r="C49" s="66" t="s">
        <v>190</v>
      </c>
      <c r="D49" s="11" t="s">
        <v>462</v>
      </c>
      <c r="E49" s="11" t="s">
        <v>463</v>
      </c>
      <c r="F49" s="12" t="s">
        <v>464</v>
      </c>
      <c r="G49" s="41" t="s">
        <v>465</v>
      </c>
      <c r="H49" s="11" t="s">
        <v>466</v>
      </c>
      <c r="I49" s="66" t="s">
        <v>467</v>
      </c>
      <c r="J49" s="92" t="s">
        <v>470</v>
      </c>
      <c r="K49" s="43">
        <v>44659</v>
      </c>
      <c r="L49" s="13" t="s">
        <v>463</v>
      </c>
      <c r="M49" s="41" t="s">
        <v>471</v>
      </c>
      <c r="N49" s="50">
        <v>44842</v>
      </c>
      <c r="O49" s="86">
        <f>O48-S49</f>
        <v>122400</v>
      </c>
      <c r="P49" s="40" t="s">
        <v>40</v>
      </c>
      <c r="Q49" s="75" t="s">
        <v>472</v>
      </c>
      <c r="R49" s="46"/>
      <c r="S49" s="47"/>
      <c r="T49" s="98"/>
      <c r="U49" s="87">
        <v>122400</v>
      </c>
      <c r="V49" s="170">
        <v>44875</v>
      </c>
      <c r="W49" s="21" t="s">
        <v>163</v>
      </c>
      <c r="X49" s="11" t="s">
        <v>274</v>
      </c>
    </row>
    <row r="50" spans="1:24" ht="66" customHeight="1" x14ac:dyDescent="0.35">
      <c r="A50" s="12" t="s">
        <v>461</v>
      </c>
      <c r="B50" s="80">
        <v>44635</v>
      </c>
      <c r="C50" s="66" t="s">
        <v>371</v>
      </c>
      <c r="D50" s="11" t="s">
        <v>462</v>
      </c>
      <c r="E50" s="11" t="s">
        <v>463</v>
      </c>
      <c r="F50" s="12" t="s">
        <v>464</v>
      </c>
      <c r="G50" s="41" t="s">
        <v>465</v>
      </c>
      <c r="H50" s="11" t="s">
        <v>466</v>
      </c>
      <c r="I50" s="66" t="s">
        <v>467</v>
      </c>
      <c r="J50" s="92">
        <v>734400</v>
      </c>
      <c r="K50" s="43">
        <v>44659</v>
      </c>
      <c r="L50" s="13" t="s">
        <v>463</v>
      </c>
      <c r="M50" s="41" t="s">
        <v>473</v>
      </c>
      <c r="N50" s="50">
        <v>44698</v>
      </c>
      <c r="O50" s="86">
        <f>J50-S50</f>
        <v>489600</v>
      </c>
      <c r="P50" s="40" t="s">
        <v>40</v>
      </c>
      <c r="Q50" s="75" t="s">
        <v>474</v>
      </c>
      <c r="R50" s="51"/>
      <c r="S50" s="87">
        <v>244800</v>
      </c>
      <c r="T50" s="40"/>
      <c r="U50" s="40"/>
      <c r="V50" s="13">
        <v>44735</v>
      </c>
      <c r="W50" s="21" t="s">
        <v>118</v>
      </c>
      <c r="X50" s="11" t="s">
        <v>274</v>
      </c>
    </row>
    <row r="51" spans="1:24" ht="66" customHeight="1" x14ac:dyDescent="0.35">
      <c r="A51" s="12" t="s">
        <v>461</v>
      </c>
      <c r="B51" s="80">
        <v>44635</v>
      </c>
      <c r="C51" s="66" t="s">
        <v>371</v>
      </c>
      <c r="D51" s="11" t="s">
        <v>462</v>
      </c>
      <c r="E51" s="11" t="s">
        <v>463</v>
      </c>
      <c r="F51" s="12" t="s">
        <v>464</v>
      </c>
      <c r="G51" s="41" t="s">
        <v>465</v>
      </c>
      <c r="H51" s="11" t="s">
        <v>466</v>
      </c>
      <c r="I51" s="66" t="s">
        <v>467</v>
      </c>
      <c r="J51" s="92" t="s">
        <v>470</v>
      </c>
      <c r="K51" s="43">
        <v>44659</v>
      </c>
      <c r="L51" s="13" t="s">
        <v>463</v>
      </c>
      <c r="M51" s="41" t="s">
        <v>475</v>
      </c>
      <c r="N51" s="50">
        <v>44816</v>
      </c>
      <c r="O51" s="86">
        <f>O50-T51</f>
        <v>367200</v>
      </c>
      <c r="P51" s="40" t="s">
        <v>40</v>
      </c>
      <c r="Q51" s="144" t="s">
        <v>476</v>
      </c>
      <c r="R51" s="51"/>
      <c r="S51" s="140"/>
      <c r="T51" s="87">
        <v>122400</v>
      </c>
      <c r="U51" s="40"/>
      <c r="V51" s="13">
        <v>44847</v>
      </c>
      <c r="W51" s="21" t="s">
        <v>370</v>
      </c>
      <c r="X51" s="11" t="s">
        <v>274</v>
      </c>
    </row>
    <row r="52" spans="1:24" ht="66" customHeight="1" x14ac:dyDescent="0.35">
      <c r="A52" s="12" t="s">
        <v>461</v>
      </c>
      <c r="B52" s="80">
        <v>44635</v>
      </c>
      <c r="C52" s="66" t="s">
        <v>371</v>
      </c>
      <c r="D52" s="11" t="s">
        <v>462</v>
      </c>
      <c r="E52" s="11" t="s">
        <v>463</v>
      </c>
      <c r="F52" s="12" t="s">
        <v>464</v>
      </c>
      <c r="G52" s="41" t="s">
        <v>465</v>
      </c>
      <c r="H52" s="11" t="s">
        <v>466</v>
      </c>
      <c r="I52" s="66" t="s">
        <v>467</v>
      </c>
      <c r="J52" s="92" t="s">
        <v>477</v>
      </c>
      <c r="K52" s="43">
        <v>44659</v>
      </c>
      <c r="L52" s="13" t="s">
        <v>463</v>
      </c>
      <c r="M52" s="41" t="s">
        <v>478</v>
      </c>
      <c r="N52" s="50">
        <v>44853</v>
      </c>
      <c r="O52" s="86">
        <f>O51-U52</f>
        <v>244800</v>
      </c>
      <c r="P52" s="48" t="s">
        <v>40</v>
      </c>
      <c r="Q52" s="75" t="s">
        <v>479</v>
      </c>
      <c r="R52" s="46"/>
      <c r="S52" s="47"/>
      <c r="T52" s="98"/>
      <c r="U52" s="87">
        <v>122400</v>
      </c>
      <c r="V52" s="13">
        <v>44903</v>
      </c>
      <c r="W52" s="29" t="s">
        <v>199</v>
      </c>
      <c r="X52" s="11" t="s">
        <v>274</v>
      </c>
    </row>
    <row r="53" spans="1:24" ht="66" customHeight="1" x14ac:dyDescent="0.35">
      <c r="A53" s="12" t="s">
        <v>461</v>
      </c>
      <c r="B53" s="80">
        <v>44635</v>
      </c>
      <c r="C53" s="66" t="s">
        <v>371</v>
      </c>
      <c r="D53" s="11" t="s">
        <v>462</v>
      </c>
      <c r="E53" s="11" t="s">
        <v>463</v>
      </c>
      <c r="F53" s="12" t="s">
        <v>464</v>
      </c>
      <c r="G53" s="41" t="s">
        <v>465</v>
      </c>
      <c r="H53" s="11" t="s">
        <v>466</v>
      </c>
      <c r="I53" s="66" t="s">
        <v>467</v>
      </c>
      <c r="J53" s="92" t="s">
        <v>480</v>
      </c>
      <c r="K53" s="43">
        <v>44659</v>
      </c>
      <c r="L53" s="13" t="s">
        <v>463</v>
      </c>
      <c r="M53" s="41" t="s">
        <v>481</v>
      </c>
      <c r="N53" s="50">
        <v>44896</v>
      </c>
      <c r="O53" s="86">
        <f>O52-U53</f>
        <v>122400</v>
      </c>
      <c r="P53" s="40" t="s">
        <v>40</v>
      </c>
      <c r="Q53" s="75" t="s">
        <v>482</v>
      </c>
      <c r="R53" s="46"/>
      <c r="S53" s="47"/>
      <c r="T53" s="98"/>
      <c r="U53" s="87">
        <v>122400</v>
      </c>
      <c r="V53" s="13">
        <v>44938</v>
      </c>
      <c r="W53" s="21" t="s">
        <v>208</v>
      </c>
      <c r="X53" s="7" t="s">
        <v>274</v>
      </c>
    </row>
    <row r="54" spans="1:24" ht="66" customHeight="1" x14ac:dyDescent="0.35">
      <c r="A54" s="12" t="s">
        <v>461</v>
      </c>
      <c r="B54" s="80">
        <v>44635</v>
      </c>
      <c r="C54" s="66" t="s">
        <v>371</v>
      </c>
      <c r="D54" s="11" t="s">
        <v>462</v>
      </c>
      <c r="E54" s="11" t="s">
        <v>463</v>
      </c>
      <c r="F54" s="12" t="s">
        <v>464</v>
      </c>
      <c r="G54" s="41" t="s">
        <v>465</v>
      </c>
      <c r="H54" s="11" t="s">
        <v>466</v>
      </c>
      <c r="I54" s="66" t="s">
        <v>467</v>
      </c>
      <c r="J54" s="92" t="s">
        <v>483</v>
      </c>
      <c r="K54" s="43">
        <v>44659</v>
      </c>
      <c r="L54" s="13" t="s">
        <v>463</v>
      </c>
      <c r="M54" s="41" t="s">
        <v>484</v>
      </c>
      <c r="N54" s="50">
        <v>44896</v>
      </c>
      <c r="O54" s="86">
        <f>O53-U54</f>
        <v>0</v>
      </c>
      <c r="P54" s="40" t="s">
        <v>40</v>
      </c>
      <c r="Q54" s="75" t="s">
        <v>485</v>
      </c>
      <c r="R54" s="46"/>
      <c r="S54" s="47"/>
      <c r="T54" s="98"/>
      <c r="U54" s="87">
        <v>122400</v>
      </c>
      <c r="V54" s="13">
        <v>44959</v>
      </c>
      <c r="W54" s="21" t="s">
        <v>486</v>
      </c>
      <c r="X54" s="11" t="s">
        <v>274</v>
      </c>
    </row>
    <row r="55" spans="1:24" ht="60.75" customHeight="1" x14ac:dyDescent="0.35">
      <c r="A55" s="30" t="s">
        <v>487</v>
      </c>
      <c r="B55" s="80">
        <v>44635</v>
      </c>
      <c r="C55" s="66" t="s">
        <v>21</v>
      </c>
      <c r="D55" s="10" t="s">
        <v>488</v>
      </c>
      <c r="E55" s="11" t="s">
        <v>330</v>
      </c>
      <c r="F55" s="11" t="s">
        <v>489</v>
      </c>
      <c r="G55" s="40">
        <v>29904</v>
      </c>
      <c r="H55" s="30" t="s">
        <v>490</v>
      </c>
      <c r="I55" s="66" t="s">
        <v>491</v>
      </c>
      <c r="J55" s="92">
        <v>460475</v>
      </c>
      <c r="K55" s="43">
        <v>44672</v>
      </c>
      <c r="L55" s="13">
        <v>44684</v>
      </c>
      <c r="M55" s="41" t="s">
        <v>492</v>
      </c>
      <c r="N55" s="50">
        <v>44704</v>
      </c>
      <c r="O55" s="86">
        <v>0</v>
      </c>
      <c r="P55" s="39" t="s">
        <v>40</v>
      </c>
      <c r="Q55" s="75" t="s">
        <v>493</v>
      </c>
      <c r="R55" s="51"/>
      <c r="S55" s="87">
        <v>460475</v>
      </c>
      <c r="T55" s="40"/>
      <c r="U55" s="40"/>
      <c r="V55" s="13">
        <v>44735</v>
      </c>
      <c r="W55" s="21" t="s">
        <v>118</v>
      </c>
      <c r="X55" s="11" t="s">
        <v>274</v>
      </c>
    </row>
    <row r="56" spans="1:24" ht="53.25" customHeight="1" x14ac:dyDescent="0.35">
      <c r="A56" s="30" t="s">
        <v>487</v>
      </c>
      <c r="B56" s="80">
        <v>44635</v>
      </c>
      <c r="C56" s="66" t="s">
        <v>21</v>
      </c>
      <c r="D56" s="10" t="s">
        <v>488</v>
      </c>
      <c r="E56" s="11" t="s">
        <v>330</v>
      </c>
      <c r="F56" s="11" t="s">
        <v>489</v>
      </c>
      <c r="G56" s="40">
        <v>29904</v>
      </c>
      <c r="H56" s="30" t="s">
        <v>494</v>
      </c>
      <c r="I56" s="66" t="s">
        <v>495</v>
      </c>
      <c r="J56" s="92">
        <v>60274.2</v>
      </c>
      <c r="K56" s="43">
        <v>44677</v>
      </c>
      <c r="L56" s="13">
        <v>44687</v>
      </c>
      <c r="M56" s="41" t="s">
        <v>496</v>
      </c>
      <c r="N56" s="50">
        <v>44679</v>
      </c>
      <c r="O56" s="86">
        <v>0</v>
      </c>
      <c r="P56" s="39" t="s">
        <v>40</v>
      </c>
      <c r="Q56" s="75" t="s">
        <v>497</v>
      </c>
      <c r="R56" s="51"/>
      <c r="S56" s="87">
        <v>60274.2</v>
      </c>
      <c r="T56" s="40"/>
      <c r="U56" s="40"/>
      <c r="V56" s="13">
        <v>44714</v>
      </c>
      <c r="W56" s="21" t="s">
        <v>83</v>
      </c>
      <c r="X56" s="11" t="s">
        <v>274</v>
      </c>
    </row>
    <row r="57" spans="1:24" ht="72.75" customHeight="1" x14ac:dyDescent="0.35">
      <c r="A57" s="30" t="s">
        <v>498</v>
      </c>
      <c r="B57" s="80">
        <v>44635</v>
      </c>
      <c r="C57" s="66" t="s">
        <v>21</v>
      </c>
      <c r="D57" s="10" t="s">
        <v>499</v>
      </c>
      <c r="E57" s="11" t="s">
        <v>330</v>
      </c>
      <c r="F57" s="11" t="s">
        <v>500</v>
      </c>
      <c r="G57" s="40">
        <v>29906</v>
      </c>
      <c r="H57" s="11" t="s">
        <v>501</v>
      </c>
      <c r="I57" s="66" t="s">
        <v>502</v>
      </c>
      <c r="J57" s="92">
        <v>71506.399999999994</v>
      </c>
      <c r="K57" s="43">
        <v>44672</v>
      </c>
      <c r="L57" s="13">
        <v>44684</v>
      </c>
      <c r="M57" s="41" t="s">
        <v>503</v>
      </c>
      <c r="N57" s="50">
        <v>44684</v>
      </c>
      <c r="O57" s="86">
        <v>0</v>
      </c>
      <c r="P57" s="39" t="s">
        <v>40</v>
      </c>
      <c r="Q57" s="75" t="s">
        <v>504</v>
      </c>
      <c r="R57" s="51"/>
      <c r="S57" s="87">
        <v>71506.399999999994</v>
      </c>
      <c r="T57" s="92"/>
      <c r="U57" s="40"/>
      <c r="V57" s="13">
        <v>44721</v>
      </c>
      <c r="W57" s="21" t="s">
        <v>105</v>
      </c>
      <c r="X57" s="11" t="s">
        <v>274</v>
      </c>
    </row>
    <row r="58" spans="1:24" ht="81.75" customHeight="1" x14ac:dyDescent="0.35">
      <c r="A58" s="12" t="s">
        <v>505</v>
      </c>
      <c r="B58" s="80">
        <v>44644</v>
      </c>
      <c r="C58" s="66" t="s">
        <v>28</v>
      </c>
      <c r="D58" s="77" t="s">
        <v>506</v>
      </c>
      <c r="E58" s="11" t="s">
        <v>507</v>
      </c>
      <c r="F58" s="11" t="s">
        <v>508</v>
      </c>
      <c r="G58" s="40">
        <v>10701</v>
      </c>
      <c r="H58" s="11" t="s">
        <v>509</v>
      </c>
      <c r="I58" s="66" t="s">
        <v>510</v>
      </c>
      <c r="J58" s="92">
        <v>263160</v>
      </c>
      <c r="K58" s="43">
        <v>44671</v>
      </c>
      <c r="L58" s="13">
        <v>44700</v>
      </c>
      <c r="M58" s="41" t="s">
        <v>511</v>
      </c>
      <c r="N58" s="50">
        <v>44700</v>
      </c>
      <c r="O58" s="86">
        <v>0</v>
      </c>
      <c r="P58" s="39" t="s">
        <v>27</v>
      </c>
      <c r="Q58" s="75" t="s">
        <v>512</v>
      </c>
      <c r="R58" s="51"/>
      <c r="S58" s="87">
        <v>263160</v>
      </c>
      <c r="T58" s="40"/>
      <c r="U58" s="40"/>
      <c r="V58" s="13">
        <v>44735</v>
      </c>
      <c r="W58" s="21" t="s">
        <v>118</v>
      </c>
      <c r="X58" s="11" t="s">
        <v>274</v>
      </c>
    </row>
    <row r="59" spans="1:24" ht="44.25" customHeight="1" x14ac:dyDescent="0.35">
      <c r="A59" s="12" t="s">
        <v>513</v>
      </c>
      <c r="B59" s="80">
        <v>44638</v>
      </c>
      <c r="C59" s="93" t="s">
        <v>190</v>
      </c>
      <c r="D59" s="10" t="s">
        <v>514</v>
      </c>
      <c r="E59" s="78" t="s">
        <v>262</v>
      </c>
      <c r="F59" s="11" t="s">
        <v>515</v>
      </c>
      <c r="G59" s="40">
        <v>10804</v>
      </c>
      <c r="H59" s="11" t="s">
        <v>516</v>
      </c>
      <c r="I59" s="66" t="s">
        <v>517</v>
      </c>
      <c r="J59" s="92">
        <v>54350.01</v>
      </c>
      <c r="K59" s="43">
        <v>44683</v>
      </c>
      <c r="L59" s="69">
        <v>44690</v>
      </c>
      <c r="M59" s="41" t="s">
        <v>518</v>
      </c>
      <c r="N59" s="94">
        <v>44686</v>
      </c>
      <c r="O59" s="86">
        <v>0</v>
      </c>
      <c r="P59" s="40" t="s">
        <v>40</v>
      </c>
      <c r="Q59" s="75" t="s">
        <v>519</v>
      </c>
      <c r="R59" s="51"/>
      <c r="S59" s="87">
        <v>54349.99</v>
      </c>
      <c r="T59" s="40"/>
      <c r="U59" s="40"/>
      <c r="V59" s="13">
        <v>44721</v>
      </c>
      <c r="W59" s="21" t="s">
        <v>105</v>
      </c>
      <c r="X59" s="7" t="s">
        <v>274</v>
      </c>
    </row>
    <row r="60" spans="1:24" ht="51.75" customHeight="1" x14ac:dyDescent="0.35">
      <c r="A60" s="12" t="s">
        <v>513</v>
      </c>
      <c r="B60" s="80">
        <v>44638</v>
      </c>
      <c r="C60" s="93" t="s">
        <v>190</v>
      </c>
      <c r="D60" s="10" t="s">
        <v>514</v>
      </c>
      <c r="E60" s="78" t="s">
        <v>262</v>
      </c>
      <c r="F60" s="11" t="s">
        <v>515</v>
      </c>
      <c r="G60" s="40">
        <v>10804</v>
      </c>
      <c r="H60" s="11" t="s">
        <v>516</v>
      </c>
      <c r="I60" s="66" t="s">
        <v>520</v>
      </c>
      <c r="J60" s="92">
        <v>40270</v>
      </c>
      <c r="K60" s="43">
        <v>44708</v>
      </c>
      <c r="L60" s="69">
        <v>44714</v>
      </c>
      <c r="M60" s="41" t="s">
        <v>521</v>
      </c>
      <c r="N60" s="94">
        <v>44711</v>
      </c>
      <c r="O60" s="86">
        <v>0</v>
      </c>
      <c r="P60" s="40" t="s">
        <v>40</v>
      </c>
      <c r="Q60" s="75" t="s">
        <v>522</v>
      </c>
      <c r="R60" s="51"/>
      <c r="S60" s="87">
        <v>40269.94</v>
      </c>
      <c r="T60" s="92"/>
      <c r="U60" s="40"/>
      <c r="V60" s="13">
        <v>44749</v>
      </c>
      <c r="W60" s="21" t="s">
        <v>100</v>
      </c>
      <c r="X60" s="7" t="s">
        <v>274</v>
      </c>
    </row>
    <row r="61" spans="1:24" ht="51.75" customHeight="1" x14ac:dyDescent="0.35">
      <c r="A61" s="12" t="s">
        <v>513</v>
      </c>
      <c r="B61" s="80">
        <v>44638</v>
      </c>
      <c r="C61" s="93" t="s">
        <v>190</v>
      </c>
      <c r="D61" s="10" t="s">
        <v>514</v>
      </c>
      <c r="E61" s="78" t="s">
        <v>262</v>
      </c>
      <c r="F61" s="11" t="s">
        <v>515</v>
      </c>
      <c r="G61" s="40">
        <v>10804</v>
      </c>
      <c r="H61" s="11" t="s">
        <v>516</v>
      </c>
      <c r="I61" s="66" t="s">
        <v>523</v>
      </c>
      <c r="J61" s="92">
        <v>211875</v>
      </c>
      <c r="K61" s="43">
        <v>44727</v>
      </c>
      <c r="L61" s="43">
        <v>44734</v>
      </c>
      <c r="M61" s="41" t="s">
        <v>524</v>
      </c>
      <c r="N61" s="94">
        <v>44727</v>
      </c>
      <c r="O61" s="86">
        <v>0</v>
      </c>
      <c r="P61" s="40" t="s">
        <v>40</v>
      </c>
      <c r="Q61" s="144" t="s">
        <v>525</v>
      </c>
      <c r="R61" s="346"/>
      <c r="S61" s="145">
        <v>211875</v>
      </c>
      <c r="T61" s="92"/>
      <c r="U61" s="40"/>
      <c r="V61" s="13">
        <v>44764</v>
      </c>
      <c r="W61" s="21" t="s">
        <v>130</v>
      </c>
      <c r="X61" s="7" t="s">
        <v>274</v>
      </c>
    </row>
    <row r="62" spans="1:24" ht="51.75" customHeight="1" x14ac:dyDescent="0.35">
      <c r="A62" s="158" t="s">
        <v>513</v>
      </c>
      <c r="B62" s="159">
        <v>44638</v>
      </c>
      <c r="C62" s="160" t="s">
        <v>190</v>
      </c>
      <c r="D62" s="161" t="s">
        <v>514</v>
      </c>
      <c r="E62" s="162" t="s">
        <v>262</v>
      </c>
      <c r="F62" s="163" t="s">
        <v>515</v>
      </c>
      <c r="G62" s="164">
        <v>10804</v>
      </c>
      <c r="H62" s="163" t="s">
        <v>516</v>
      </c>
      <c r="I62" s="165" t="s">
        <v>526</v>
      </c>
      <c r="J62" s="166">
        <v>108930</v>
      </c>
      <c r="K62" s="167">
        <v>44742</v>
      </c>
      <c r="L62" s="167">
        <v>44749</v>
      </c>
      <c r="M62" s="168" t="s">
        <v>527</v>
      </c>
      <c r="N62" s="174">
        <v>44746</v>
      </c>
      <c r="O62" s="169">
        <v>0</v>
      </c>
      <c r="P62" s="48" t="s">
        <v>40</v>
      </c>
      <c r="Q62" s="14" t="s">
        <v>528</v>
      </c>
      <c r="R62" s="186"/>
      <c r="S62" s="172"/>
      <c r="T62" s="87">
        <v>108930</v>
      </c>
      <c r="U62" s="164"/>
      <c r="V62" s="13">
        <v>44777</v>
      </c>
      <c r="W62" s="21" t="s">
        <v>295</v>
      </c>
      <c r="X62" s="171" t="s">
        <v>274</v>
      </c>
    </row>
    <row r="63" spans="1:24" ht="51.75" customHeight="1" x14ac:dyDescent="0.35">
      <c r="A63" s="158" t="s">
        <v>513</v>
      </c>
      <c r="B63" s="159">
        <v>44638</v>
      </c>
      <c r="C63" s="160" t="s">
        <v>190</v>
      </c>
      <c r="D63" s="161" t="s">
        <v>514</v>
      </c>
      <c r="E63" s="162" t="s">
        <v>262</v>
      </c>
      <c r="F63" s="163" t="s">
        <v>515</v>
      </c>
      <c r="G63" s="164">
        <v>10804</v>
      </c>
      <c r="H63" s="163" t="s">
        <v>516</v>
      </c>
      <c r="I63" s="165" t="s">
        <v>529</v>
      </c>
      <c r="J63" s="166">
        <v>18000</v>
      </c>
      <c r="K63" s="167">
        <v>44742</v>
      </c>
      <c r="L63" s="167">
        <v>44749</v>
      </c>
      <c r="M63" s="168" t="s">
        <v>530</v>
      </c>
      <c r="N63" s="174">
        <v>44746</v>
      </c>
      <c r="O63" s="169">
        <v>0</v>
      </c>
      <c r="P63" s="48" t="s">
        <v>40</v>
      </c>
      <c r="Q63" s="14" t="s">
        <v>531</v>
      </c>
      <c r="R63" s="187"/>
      <c r="S63" s="172"/>
      <c r="T63" s="87">
        <v>18000</v>
      </c>
      <c r="U63" s="164"/>
      <c r="V63" s="13">
        <v>44777</v>
      </c>
      <c r="W63" s="21" t="s">
        <v>295</v>
      </c>
      <c r="X63" s="171" t="s">
        <v>274</v>
      </c>
    </row>
    <row r="64" spans="1:24" ht="51.75" customHeight="1" x14ac:dyDescent="0.35">
      <c r="A64" s="158" t="s">
        <v>513</v>
      </c>
      <c r="B64" s="159">
        <v>44638</v>
      </c>
      <c r="C64" s="160" t="s">
        <v>190</v>
      </c>
      <c r="D64" s="161" t="s">
        <v>514</v>
      </c>
      <c r="E64" s="162" t="s">
        <v>262</v>
      </c>
      <c r="F64" s="163" t="s">
        <v>515</v>
      </c>
      <c r="G64" s="164">
        <v>10804</v>
      </c>
      <c r="H64" s="163" t="s">
        <v>516</v>
      </c>
      <c r="I64" s="165" t="s">
        <v>532</v>
      </c>
      <c r="J64" s="166">
        <v>19820</v>
      </c>
      <c r="K64" s="167">
        <v>44760</v>
      </c>
      <c r="L64" s="167">
        <v>44767</v>
      </c>
      <c r="M64" s="168" t="s">
        <v>533</v>
      </c>
      <c r="N64" s="174">
        <v>44764</v>
      </c>
      <c r="O64" s="169">
        <v>0</v>
      </c>
      <c r="P64" s="48" t="s">
        <v>40</v>
      </c>
      <c r="Q64" s="14" t="s">
        <v>534</v>
      </c>
      <c r="R64" s="187"/>
      <c r="S64" s="172"/>
      <c r="T64" s="87">
        <v>19820</v>
      </c>
      <c r="U64" s="164"/>
      <c r="V64" s="13">
        <v>44798</v>
      </c>
      <c r="W64" s="21" t="s">
        <v>535</v>
      </c>
      <c r="X64" s="171" t="s">
        <v>274</v>
      </c>
    </row>
    <row r="65" spans="1:24" ht="51.75" customHeight="1" x14ac:dyDescent="0.35">
      <c r="A65" s="158" t="s">
        <v>513</v>
      </c>
      <c r="B65" s="159">
        <v>44638</v>
      </c>
      <c r="C65" s="160" t="s">
        <v>190</v>
      </c>
      <c r="D65" s="161" t="s">
        <v>514</v>
      </c>
      <c r="E65" s="162" t="s">
        <v>262</v>
      </c>
      <c r="F65" s="163" t="s">
        <v>515</v>
      </c>
      <c r="G65" s="164">
        <v>10804</v>
      </c>
      <c r="H65" s="163" t="s">
        <v>516</v>
      </c>
      <c r="I65" s="165" t="s">
        <v>536</v>
      </c>
      <c r="J65" s="166">
        <v>32136.49</v>
      </c>
      <c r="K65" s="167">
        <v>44769</v>
      </c>
      <c r="L65" s="167">
        <v>44776</v>
      </c>
      <c r="M65" s="168" t="s">
        <v>537</v>
      </c>
      <c r="N65" s="174">
        <v>44771</v>
      </c>
      <c r="O65" s="169">
        <v>0</v>
      </c>
      <c r="P65" s="48" t="s">
        <v>40</v>
      </c>
      <c r="Q65" s="14" t="s">
        <v>538</v>
      </c>
      <c r="R65" s="187"/>
      <c r="S65" s="172"/>
      <c r="T65" s="87">
        <v>32136.49</v>
      </c>
      <c r="U65" s="211"/>
      <c r="V65" s="170">
        <v>44805</v>
      </c>
      <c r="W65" s="21" t="s">
        <v>539</v>
      </c>
      <c r="X65" s="171" t="s">
        <v>274</v>
      </c>
    </row>
    <row r="66" spans="1:24" ht="51.75" customHeight="1" x14ac:dyDescent="0.35">
      <c r="A66" s="158" t="s">
        <v>513</v>
      </c>
      <c r="B66" s="159">
        <v>44638</v>
      </c>
      <c r="C66" s="160" t="s">
        <v>190</v>
      </c>
      <c r="D66" s="161" t="s">
        <v>514</v>
      </c>
      <c r="E66" s="162" t="s">
        <v>262</v>
      </c>
      <c r="F66" s="163" t="s">
        <v>515</v>
      </c>
      <c r="G66" s="164">
        <v>10804</v>
      </c>
      <c r="H66" s="163" t="s">
        <v>516</v>
      </c>
      <c r="I66" s="165" t="s">
        <v>540</v>
      </c>
      <c r="J66" s="166">
        <v>20060.009999999998</v>
      </c>
      <c r="K66" s="167">
        <v>44803</v>
      </c>
      <c r="L66" s="167">
        <v>44810</v>
      </c>
      <c r="M66" s="168" t="s">
        <v>541</v>
      </c>
      <c r="N66" s="167">
        <v>44803</v>
      </c>
      <c r="O66" s="169">
        <v>0</v>
      </c>
      <c r="P66" s="48" t="s">
        <v>40</v>
      </c>
      <c r="Q66" s="106" t="s">
        <v>542</v>
      </c>
      <c r="R66" s="187"/>
      <c r="S66" s="263"/>
      <c r="T66" s="145">
        <v>20060.009999999998</v>
      </c>
      <c r="U66" s="211"/>
      <c r="V66" s="170">
        <v>44840</v>
      </c>
      <c r="W66" s="21" t="s">
        <v>391</v>
      </c>
      <c r="X66" s="171" t="s">
        <v>274</v>
      </c>
    </row>
    <row r="67" spans="1:24" ht="51.75" customHeight="1" x14ac:dyDescent="0.35">
      <c r="A67" s="158" t="s">
        <v>513</v>
      </c>
      <c r="B67" s="159">
        <v>44638</v>
      </c>
      <c r="C67" s="160" t="s">
        <v>190</v>
      </c>
      <c r="D67" s="161" t="s">
        <v>514</v>
      </c>
      <c r="E67" s="162" t="s">
        <v>262</v>
      </c>
      <c r="F67" s="163" t="s">
        <v>515</v>
      </c>
      <c r="G67" s="164">
        <v>10804</v>
      </c>
      <c r="H67" s="163" t="s">
        <v>516</v>
      </c>
      <c r="I67" s="165" t="s">
        <v>543</v>
      </c>
      <c r="J67" s="166">
        <v>12430</v>
      </c>
      <c r="K67" s="167">
        <v>44826</v>
      </c>
      <c r="L67" s="167">
        <v>44833</v>
      </c>
      <c r="M67" s="168" t="s">
        <v>544</v>
      </c>
      <c r="N67" s="202">
        <v>44840</v>
      </c>
      <c r="O67" s="169">
        <v>0</v>
      </c>
      <c r="P67" s="48" t="s">
        <v>40</v>
      </c>
      <c r="Q67" s="14" t="s">
        <v>545</v>
      </c>
      <c r="R67" s="295"/>
      <c r="S67" s="172"/>
      <c r="T67" s="294"/>
      <c r="U67" s="145">
        <v>12430</v>
      </c>
      <c r="V67" s="170">
        <v>44875</v>
      </c>
      <c r="W67" s="21" t="s">
        <v>163</v>
      </c>
      <c r="X67" s="171" t="s">
        <v>274</v>
      </c>
    </row>
    <row r="68" spans="1:24" ht="51.75" customHeight="1" x14ac:dyDescent="0.35">
      <c r="A68" s="158" t="s">
        <v>513</v>
      </c>
      <c r="B68" s="159">
        <v>44638</v>
      </c>
      <c r="C68" s="160" t="s">
        <v>190</v>
      </c>
      <c r="D68" s="161" t="s">
        <v>514</v>
      </c>
      <c r="E68" s="162" t="s">
        <v>262</v>
      </c>
      <c r="F68" s="163" t="s">
        <v>515</v>
      </c>
      <c r="G68" s="164">
        <v>10804</v>
      </c>
      <c r="H68" s="163" t="s">
        <v>516</v>
      </c>
      <c r="I68" s="165" t="s">
        <v>546</v>
      </c>
      <c r="J68" s="166">
        <v>152824.997</v>
      </c>
      <c r="K68" s="167">
        <v>44830</v>
      </c>
      <c r="L68" s="167">
        <v>44837</v>
      </c>
      <c r="M68" s="168" t="s">
        <v>547</v>
      </c>
      <c r="N68" s="202">
        <v>44840</v>
      </c>
      <c r="O68" s="169">
        <v>0</v>
      </c>
      <c r="P68" s="48" t="s">
        <v>40</v>
      </c>
      <c r="Q68" s="14" t="s">
        <v>548</v>
      </c>
      <c r="R68" s="295"/>
      <c r="S68" s="172"/>
      <c r="T68" s="294"/>
      <c r="U68" s="145">
        <v>152824.997</v>
      </c>
      <c r="V68" s="170">
        <v>44875</v>
      </c>
      <c r="W68" s="21" t="s">
        <v>163</v>
      </c>
      <c r="X68" s="171" t="s">
        <v>274</v>
      </c>
    </row>
    <row r="69" spans="1:24" ht="62.25" customHeight="1" x14ac:dyDescent="0.35">
      <c r="A69" s="12" t="s">
        <v>549</v>
      </c>
      <c r="B69" s="43">
        <v>44650</v>
      </c>
      <c r="C69" s="93" t="s">
        <v>28</v>
      </c>
      <c r="D69" s="11" t="s">
        <v>550</v>
      </c>
      <c r="E69" s="76" t="s">
        <v>551</v>
      </c>
      <c r="F69" s="12" t="s">
        <v>552</v>
      </c>
      <c r="G69" s="12" t="s">
        <v>553</v>
      </c>
      <c r="H69" s="11" t="s">
        <v>554</v>
      </c>
      <c r="I69" s="41" t="s">
        <v>555</v>
      </c>
      <c r="J69" s="85">
        <v>198224.6</v>
      </c>
      <c r="K69" s="43">
        <v>44691</v>
      </c>
      <c r="L69" s="13">
        <v>44699</v>
      </c>
      <c r="M69" s="41" t="s">
        <v>556</v>
      </c>
      <c r="N69" s="50">
        <v>44698</v>
      </c>
      <c r="O69" s="86">
        <v>0</v>
      </c>
      <c r="P69" s="39" t="s">
        <v>40</v>
      </c>
      <c r="Q69" s="179" t="s">
        <v>557</v>
      </c>
      <c r="R69" s="140"/>
      <c r="S69" s="182">
        <v>198224.6</v>
      </c>
      <c r="T69" s="57"/>
      <c r="U69" s="40"/>
      <c r="V69" s="13">
        <v>44735</v>
      </c>
      <c r="W69" s="21" t="s">
        <v>118</v>
      </c>
      <c r="X69" s="245" t="s">
        <v>274</v>
      </c>
    </row>
    <row r="70" spans="1:24" ht="65.25" customHeight="1" x14ac:dyDescent="0.35">
      <c r="A70" s="12" t="s">
        <v>558</v>
      </c>
      <c r="B70" s="43">
        <v>44650</v>
      </c>
      <c r="C70" s="66" t="s">
        <v>28</v>
      </c>
      <c r="D70" s="79" t="s">
        <v>559</v>
      </c>
      <c r="E70" s="11" t="s">
        <v>330</v>
      </c>
      <c r="F70" s="10" t="s">
        <v>560</v>
      </c>
      <c r="G70" s="39">
        <v>29903</v>
      </c>
      <c r="H70" s="11" t="s">
        <v>561</v>
      </c>
      <c r="I70" s="66" t="s">
        <v>562</v>
      </c>
      <c r="J70" s="85">
        <v>17402</v>
      </c>
      <c r="K70" s="43">
        <v>44690</v>
      </c>
      <c r="L70" s="69">
        <v>44704</v>
      </c>
      <c r="M70" s="41" t="s">
        <v>563</v>
      </c>
      <c r="N70" s="50">
        <v>44694</v>
      </c>
      <c r="O70" s="86">
        <v>0</v>
      </c>
      <c r="P70" s="39" t="s">
        <v>40</v>
      </c>
      <c r="Q70" s="180" t="s">
        <v>564</v>
      </c>
      <c r="R70" s="140"/>
      <c r="S70" s="183">
        <v>17402</v>
      </c>
      <c r="T70" s="40"/>
      <c r="U70" s="40"/>
      <c r="V70" s="13">
        <v>44728</v>
      </c>
      <c r="W70" s="21" t="s">
        <v>110</v>
      </c>
      <c r="X70" s="245" t="s">
        <v>274</v>
      </c>
    </row>
    <row r="71" spans="1:24" ht="67.5" customHeight="1" x14ac:dyDescent="0.35">
      <c r="A71" s="30" t="s">
        <v>558</v>
      </c>
      <c r="B71" s="43">
        <v>44650</v>
      </c>
      <c r="C71" s="66" t="s">
        <v>28</v>
      </c>
      <c r="D71" s="79" t="s">
        <v>559</v>
      </c>
      <c r="E71" s="11" t="s">
        <v>330</v>
      </c>
      <c r="F71" s="10" t="s">
        <v>560</v>
      </c>
      <c r="G71" s="39">
        <v>29903</v>
      </c>
      <c r="H71" s="11" t="s">
        <v>565</v>
      </c>
      <c r="I71" s="66" t="s">
        <v>566</v>
      </c>
      <c r="J71" s="85">
        <v>6356.25</v>
      </c>
      <c r="K71" s="43">
        <v>44693</v>
      </c>
      <c r="L71" s="69">
        <v>44707</v>
      </c>
      <c r="M71" s="41" t="s">
        <v>567</v>
      </c>
      <c r="N71" s="50">
        <v>44722</v>
      </c>
      <c r="O71" s="86">
        <v>0</v>
      </c>
      <c r="P71" s="39" t="s">
        <v>40</v>
      </c>
      <c r="Q71" s="180" t="s">
        <v>568</v>
      </c>
      <c r="R71" s="140"/>
      <c r="S71" s="183">
        <v>6356.25</v>
      </c>
      <c r="T71" s="40"/>
      <c r="U71" s="40"/>
      <c r="V71" s="13">
        <v>44756</v>
      </c>
      <c r="W71" s="21" t="s">
        <v>569</v>
      </c>
      <c r="X71" s="245" t="s">
        <v>274</v>
      </c>
    </row>
    <row r="72" spans="1:24" ht="102" customHeight="1" x14ac:dyDescent="0.35">
      <c r="A72" s="30" t="s">
        <v>570</v>
      </c>
      <c r="B72" s="43">
        <v>44650</v>
      </c>
      <c r="C72" s="66" t="s">
        <v>145</v>
      </c>
      <c r="D72" s="10" t="s">
        <v>571</v>
      </c>
      <c r="E72" s="11" t="s">
        <v>330</v>
      </c>
      <c r="F72" s="11" t="s">
        <v>572</v>
      </c>
      <c r="G72" s="39">
        <v>20401</v>
      </c>
      <c r="H72" s="10" t="s">
        <v>573</v>
      </c>
      <c r="I72" s="66" t="s">
        <v>574</v>
      </c>
      <c r="J72" s="85">
        <v>221480</v>
      </c>
      <c r="K72" s="50">
        <v>44704</v>
      </c>
      <c r="L72" s="50">
        <v>44714</v>
      </c>
      <c r="M72" s="41" t="s">
        <v>575</v>
      </c>
      <c r="N72" s="50">
        <v>44720</v>
      </c>
      <c r="O72" s="86">
        <v>0</v>
      </c>
      <c r="P72" s="39" t="s">
        <v>34</v>
      </c>
      <c r="Q72" s="180" t="s">
        <v>576</v>
      </c>
      <c r="R72" s="140"/>
      <c r="S72" s="183">
        <v>221480</v>
      </c>
      <c r="T72" s="59"/>
      <c r="U72" s="47"/>
      <c r="V72" s="13">
        <v>44756</v>
      </c>
      <c r="W72" s="21" t="s">
        <v>569</v>
      </c>
      <c r="X72" s="171" t="s">
        <v>274</v>
      </c>
    </row>
    <row r="73" spans="1:24" ht="102" customHeight="1" x14ac:dyDescent="0.35">
      <c r="A73" s="30" t="s">
        <v>570</v>
      </c>
      <c r="B73" s="43">
        <v>44650</v>
      </c>
      <c r="C73" s="66" t="s">
        <v>145</v>
      </c>
      <c r="D73" s="10" t="s">
        <v>571</v>
      </c>
      <c r="E73" s="11" t="s">
        <v>330</v>
      </c>
      <c r="F73" s="11" t="s">
        <v>572</v>
      </c>
      <c r="G73" s="39">
        <v>20401</v>
      </c>
      <c r="H73" s="10" t="s">
        <v>573</v>
      </c>
      <c r="I73" s="66" t="s">
        <v>577</v>
      </c>
      <c r="J73" s="85">
        <v>83620</v>
      </c>
      <c r="K73" s="50">
        <v>44781</v>
      </c>
      <c r="L73" s="50">
        <v>44792</v>
      </c>
      <c r="M73" s="41" t="s">
        <v>578</v>
      </c>
      <c r="N73" s="50">
        <v>44781</v>
      </c>
      <c r="O73" s="86">
        <v>0</v>
      </c>
      <c r="P73" s="89" t="s">
        <v>34</v>
      </c>
      <c r="Q73" s="14" t="s">
        <v>579</v>
      </c>
      <c r="R73" s="187"/>
      <c r="S73" s="172"/>
      <c r="T73" s="87">
        <v>83620</v>
      </c>
      <c r="U73" s="235"/>
      <c r="V73" s="13">
        <v>44812</v>
      </c>
      <c r="W73" s="21" t="s">
        <v>580</v>
      </c>
      <c r="X73" s="171" t="s">
        <v>274</v>
      </c>
    </row>
    <row r="74" spans="1:24" ht="102" customHeight="1" x14ac:dyDescent="0.35">
      <c r="A74" s="30" t="s">
        <v>570</v>
      </c>
      <c r="B74" s="43">
        <v>44650</v>
      </c>
      <c r="C74" s="66" t="s">
        <v>581</v>
      </c>
      <c r="D74" s="10" t="s">
        <v>571</v>
      </c>
      <c r="E74" s="11" t="s">
        <v>330</v>
      </c>
      <c r="F74" s="11" t="s">
        <v>572</v>
      </c>
      <c r="G74" s="39">
        <v>20401</v>
      </c>
      <c r="H74" s="11" t="s">
        <v>582</v>
      </c>
      <c r="I74" s="41" t="s">
        <v>583</v>
      </c>
      <c r="J74" s="92">
        <f>298.31*679.41</f>
        <v>202674.7971</v>
      </c>
      <c r="K74" s="50">
        <v>44704</v>
      </c>
      <c r="L74" s="50">
        <v>44714</v>
      </c>
      <c r="M74" s="41" t="s">
        <v>584</v>
      </c>
      <c r="N74" s="50">
        <v>44713</v>
      </c>
      <c r="O74" s="86">
        <v>0</v>
      </c>
      <c r="P74" s="39" t="s">
        <v>34</v>
      </c>
      <c r="Q74" s="179" t="s">
        <v>585</v>
      </c>
      <c r="R74" s="140"/>
      <c r="S74" s="183">
        <v>202674.7971</v>
      </c>
      <c r="T74" s="57"/>
      <c r="U74" s="40"/>
      <c r="V74" s="13">
        <v>44749</v>
      </c>
      <c r="W74" s="21" t="s">
        <v>100</v>
      </c>
      <c r="X74" s="171" t="s">
        <v>274</v>
      </c>
    </row>
    <row r="75" spans="1:24" ht="102" customHeight="1" x14ac:dyDescent="0.35">
      <c r="A75" s="30" t="s">
        <v>570</v>
      </c>
      <c r="B75" s="43">
        <v>44655</v>
      </c>
      <c r="C75" s="66" t="s">
        <v>190</v>
      </c>
      <c r="D75" s="10" t="s">
        <v>571</v>
      </c>
      <c r="E75" s="11" t="s">
        <v>330</v>
      </c>
      <c r="F75" s="11" t="s">
        <v>572</v>
      </c>
      <c r="G75" s="39">
        <v>20401</v>
      </c>
      <c r="H75" s="11" t="s">
        <v>586</v>
      </c>
      <c r="I75" s="41" t="s">
        <v>587</v>
      </c>
      <c r="J75" s="92">
        <v>23730</v>
      </c>
      <c r="K75" s="50">
        <v>44704</v>
      </c>
      <c r="L75" s="50">
        <v>44714</v>
      </c>
      <c r="M75" s="41" t="s">
        <v>588</v>
      </c>
      <c r="N75" s="50">
        <v>44712</v>
      </c>
      <c r="O75" s="86">
        <v>0</v>
      </c>
      <c r="P75" s="39" t="s">
        <v>34</v>
      </c>
      <c r="Q75" s="181" t="s">
        <v>589</v>
      </c>
      <c r="R75" s="51"/>
      <c r="S75" s="184">
        <v>23730</v>
      </c>
      <c r="T75" s="40"/>
      <c r="U75" s="40"/>
      <c r="V75" s="13">
        <v>44749</v>
      </c>
      <c r="W75" s="21" t="s">
        <v>100</v>
      </c>
      <c r="X75" s="171" t="s">
        <v>274</v>
      </c>
    </row>
    <row r="76" spans="1:24" ht="102" customHeight="1" x14ac:dyDescent="0.35">
      <c r="A76" s="30" t="s">
        <v>570</v>
      </c>
      <c r="B76" s="43">
        <v>44655</v>
      </c>
      <c r="C76" s="66" t="s">
        <v>190</v>
      </c>
      <c r="D76" s="10" t="s">
        <v>571</v>
      </c>
      <c r="E76" s="11" t="s">
        <v>330</v>
      </c>
      <c r="F76" s="11" t="s">
        <v>572</v>
      </c>
      <c r="G76" s="39">
        <v>20401</v>
      </c>
      <c r="H76" s="11" t="s">
        <v>590</v>
      </c>
      <c r="I76" s="41" t="s">
        <v>591</v>
      </c>
      <c r="J76" s="81" t="s">
        <v>592</v>
      </c>
      <c r="K76" s="81" t="s">
        <v>592</v>
      </c>
      <c r="L76" s="81" t="s">
        <v>592</v>
      </c>
      <c r="M76" s="81" t="s">
        <v>592</v>
      </c>
      <c r="N76" s="81" t="s">
        <v>592</v>
      </c>
      <c r="O76" s="81" t="s">
        <v>592</v>
      </c>
      <c r="P76" s="39" t="s">
        <v>34</v>
      </c>
      <c r="Q76" s="81" t="s">
        <v>592</v>
      </c>
      <c r="R76" s="185" t="s">
        <v>592</v>
      </c>
      <c r="S76" s="81" t="s">
        <v>592</v>
      </c>
      <c r="T76" s="81" t="s">
        <v>592</v>
      </c>
      <c r="U76" s="81" t="s">
        <v>592</v>
      </c>
      <c r="V76" s="81" t="s">
        <v>592</v>
      </c>
      <c r="W76" s="81" t="s">
        <v>592</v>
      </c>
      <c r="X76" s="81" t="s">
        <v>592</v>
      </c>
    </row>
    <row r="77" spans="1:24" ht="102" customHeight="1" x14ac:dyDescent="0.35">
      <c r="A77" s="30" t="s">
        <v>570</v>
      </c>
      <c r="B77" s="43">
        <v>44655</v>
      </c>
      <c r="C77" s="66" t="s">
        <v>581</v>
      </c>
      <c r="D77" s="10" t="s">
        <v>571</v>
      </c>
      <c r="E77" s="11" t="s">
        <v>330</v>
      </c>
      <c r="F77" s="11" t="s">
        <v>572</v>
      </c>
      <c r="G77" s="39">
        <v>20401</v>
      </c>
      <c r="H77" s="11" t="s">
        <v>501</v>
      </c>
      <c r="I77" s="41" t="s">
        <v>593</v>
      </c>
      <c r="J77" s="92">
        <v>46606.85</v>
      </c>
      <c r="K77" s="50">
        <v>44704</v>
      </c>
      <c r="L77" s="50">
        <v>44714</v>
      </c>
      <c r="M77" s="41" t="s">
        <v>594</v>
      </c>
      <c r="N77" s="50">
        <v>44713</v>
      </c>
      <c r="O77" s="86">
        <v>0</v>
      </c>
      <c r="P77" s="39" t="s">
        <v>34</v>
      </c>
      <c r="Q77" s="144" t="s">
        <v>595</v>
      </c>
      <c r="R77" s="346"/>
      <c r="S77" s="145">
        <v>46606.85</v>
      </c>
      <c r="T77" s="40"/>
      <c r="U77" s="40"/>
      <c r="V77" s="13">
        <v>44749</v>
      </c>
      <c r="W77" s="21" t="s">
        <v>100</v>
      </c>
      <c r="X77" s="11" t="s">
        <v>274</v>
      </c>
    </row>
    <row r="78" spans="1:24" ht="114.75" customHeight="1" x14ac:dyDescent="0.35">
      <c r="A78" s="30" t="s">
        <v>570</v>
      </c>
      <c r="B78" s="43">
        <v>44655</v>
      </c>
      <c r="C78" s="30" t="s">
        <v>596</v>
      </c>
      <c r="D78" s="10" t="s">
        <v>571</v>
      </c>
      <c r="E78" s="11" t="s">
        <v>330</v>
      </c>
      <c r="F78" s="11" t="s">
        <v>572</v>
      </c>
      <c r="G78" s="39">
        <v>20401</v>
      </c>
      <c r="H78" s="11" t="s">
        <v>384</v>
      </c>
      <c r="I78" s="41" t="s">
        <v>597</v>
      </c>
      <c r="J78" s="92">
        <v>647809.51</v>
      </c>
      <c r="K78" s="50">
        <v>44704</v>
      </c>
      <c r="L78" s="50">
        <v>44714</v>
      </c>
      <c r="M78" s="12" t="s">
        <v>598</v>
      </c>
      <c r="N78" s="50">
        <v>44735</v>
      </c>
      <c r="O78" s="86">
        <v>0</v>
      </c>
      <c r="P78" s="39" t="s">
        <v>34</v>
      </c>
      <c r="Q78" s="144" t="s">
        <v>599</v>
      </c>
      <c r="R78" s="346"/>
      <c r="S78" s="145">
        <v>647809.51</v>
      </c>
      <c r="T78" s="59"/>
      <c r="U78" s="40"/>
      <c r="V78" s="13">
        <v>44777</v>
      </c>
      <c r="W78" s="21" t="s">
        <v>295</v>
      </c>
      <c r="X78" s="11" t="s">
        <v>274</v>
      </c>
    </row>
    <row r="79" spans="1:24" ht="114.75" customHeight="1" x14ac:dyDescent="0.35">
      <c r="A79" s="30" t="s">
        <v>570</v>
      </c>
      <c r="B79" s="43">
        <v>44655</v>
      </c>
      <c r="C79" s="30" t="s">
        <v>145</v>
      </c>
      <c r="D79" s="10" t="s">
        <v>571</v>
      </c>
      <c r="E79" s="11" t="s">
        <v>330</v>
      </c>
      <c r="F79" s="11" t="s">
        <v>572</v>
      </c>
      <c r="G79" s="39">
        <v>20401</v>
      </c>
      <c r="H79" s="11" t="s">
        <v>384</v>
      </c>
      <c r="I79" s="41" t="s">
        <v>600</v>
      </c>
      <c r="J79" s="92">
        <v>11544.362999999999</v>
      </c>
      <c r="K79" s="50">
        <v>44777</v>
      </c>
      <c r="L79" s="50">
        <v>44790</v>
      </c>
      <c r="M79" s="12" t="s">
        <v>601</v>
      </c>
      <c r="N79" s="50">
        <v>44783</v>
      </c>
      <c r="O79" s="86">
        <v>0</v>
      </c>
      <c r="P79" s="89" t="s">
        <v>34</v>
      </c>
      <c r="Q79" s="14" t="s">
        <v>602</v>
      </c>
      <c r="R79" s="187"/>
      <c r="S79" s="172"/>
      <c r="T79" s="87">
        <v>11544.362999999999</v>
      </c>
      <c r="U79" s="91"/>
      <c r="V79" s="170">
        <v>44819</v>
      </c>
      <c r="W79" s="21" t="s">
        <v>302</v>
      </c>
      <c r="X79" s="11" t="s">
        <v>274</v>
      </c>
    </row>
    <row r="80" spans="1:24" ht="102" customHeight="1" x14ac:dyDescent="0.35">
      <c r="A80" s="30" t="s">
        <v>570</v>
      </c>
      <c r="B80" s="43">
        <v>44655</v>
      </c>
      <c r="C80" s="30" t="s">
        <v>581</v>
      </c>
      <c r="D80" s="10" t="s">
        <v>571</v>
      </c>
      <c r="E80" s="11" t="s">
        <v>330</v>
      </c>
      <c r="F80" s="11" t="s">
        <v>572</v>
      </c>
      <c r="G80" s="39">
        <v>20401</v>
      </c>
      <c r="H80" s="11" t="s">
        <v>603</v>
      </c>
      <c r="I80" s="41" t="s">
        <v>604</v>
      </c>
      <c r="J80" s="92">
        <v>25707.5</v>
      </c>
      <c r="K80" s="50">
        <v>44704</v>
      </c>
      <c r="L80" s="50">
        <v>44714</v>
      </c>
      <c r="M80" s="41" t="s">
        <v>605</v>
      </c>
      <c r="N80" s="50">
        <v>44718</v>
      </c>
      <c r="O80" s="86">
        <v>0</v>
      </c>
      <c r="P80" s="39" t="s">
        <v>34</v>
      </c>
      <c r="Q80" s="210" t="s">
        <v>606</v>
      </c>
      <c r="R80" s="346"/>
      <c r="S80" s="236">
        <v>25707.5</v>
      </c>
      <c r="T80" s="57"/>
      <c r="U80" s="40"/>
      <c r="V80" s="13">
        <v>44749</v>
      </c>
      <c r="W80" s="21" t="s">
        <v>100</v>
      </c>
      <c r="X80" s="11" t="s">
        <v>274</v>
      </c>
    </row>
    <row r="81" spans="1:24" ht="102" customHeight="1" x14ac:dyDescent="0.35">
      <c r="A81" s="30" t="s">
        <v>570</v>
      </c>
      <c r="B81" s="43">
        <v>44655</v>
      </c>
      <c r="C81" s="30" t="s">
        <v>190</v>
      </c>
      <c r="D81" s="10" t="s">
        <v>571</v>
      </c>
      <c r="E81" s="11" t="s">
        <v>330</v>
      </c>
      <c r="F81" s="11" t="s">
        <v>572</v>
      </c>
      <c r="G81" s="39">
        <v>20401</v>
      </c>
      <c r="H81" s="11" t="s">
        <v>607</v>
      </c>
      <c r="I81" s="41" t="s">
        <v>608</v>
      </c>
      <c r="J81" s="92">
        <f>93.79*679.41</f>
        <v>63721.863900000004</v>
      </c>
      <c r="K81" s="50">
        <v>44704</v>
      </c>
      <c r="L81" s="50">
        <v>44764</v>
      </c>
      <c r="M81" s="41" t="s">
        <v>609</v>
      </c>
      <c r="N81" s="50">
        <v>44771</v>
      </c>
      <c r="O81" s="86">
        <v>0</v>
      </c>
      <c r="P81" s="39" t="s">
        <v>34</v>
      </c>
      <c r="Q81" s="14" t="s">
        <v>610</v>
      </c>
      <c r="R81" s="187"/>
      <c r="S81" s="172"/>
      <c r="T81" s="87">
        <v>63721.863900000004</v>
      </c>
      <c r="U81" s="40"/>
      <c r="V81" s="170">
        <v>44805</v>
      </c>
      <c r="W81" s="21" t="s">
        <v>539</v>
      </c>
      <c r="X81" s="11" t="s">
        <v>274</v>
      </c>
    </row>
    <row r="82" spans="1:24" ht="102" customHeight="1" x14ac:dyDescent="0.35">
      <c r="A82" s="30" t="s">
        <v>570</v>
      </c>
      <c r="B82" s="43">
        <v>44655</v>
      </c>
      <c r="C82" s="30" t="s">
        <v>611</v>
      </c>
      <c r="D82" s="10" t="s">
        <v>571</v>
      </c>
      <c r="E82" s="11" t="s">
        <v>330</v>
      </c>
      <c r="F82" s="11" t="s">
        <v>572</v>
      </c>
      <c r="G82" s="39">
        <v>20401</v>
      </c>
      <c r="H82" s="11" t="s">
        <v>612</v>
      </c>
      <c r="I82" s="41" t="s">
        <v>613</v>
      </c>
      <c r="J82" s="92">
        <v>512841.46</v>
      </c>
      <c r="K82" s="50">
        <v>44704</v>
      </c>
      <c r="L82" s="50">
        <v>44714</v>
      </c>
      <c r="M82" s="41" t="s">
        <v>614</v>
      </c>
      <c r="N82" s="50">
        <v>44708</v>
      </c>
      <c r="O82" s="86">
        <v>0</v>
      </c>
      <c r="P82" s="39" t="s">
        <v>34</v>
      </c>
      <c r="Q82" s="75" t="s">
        <v>615</v>
      </c>
      <c r="R82" s="199"/>
      <c r="S82" s="87">
        <v>512841.46</v>
      </c>
      <c r="T82" s="40"/>
      <c r="U82" s="40"/>
      <c r="V82" s="13">
        <v>44749</v>
      </c>
      <c r="W82" s="21" t="s">
        <v>100</v>
      </c>
      <c r="X82" s="11" t="s">
        <v>274</v>
      </c>
    </row>
    <row r="83" spans="1:24" ht="102" customHeight="1" x14ac:dyDescent="0.35">
      <c r="A83" s="30" t="s">
        <v>570</v>
      </c>
      <c r="B83" s="43">
        <v>44655</v>
      </c>
      <c r="C83" s="30" t="s">
        <v>616</v>
      </c>
      <c r="D83" s="10" t="s">
        <v>571</v>
      </c>
      <c r="E83" s="11" t="s">
        <v>330</v>
      </c>
      <c r="F83" s="11" t="s">
        <v>572</v>
      </c>
      <c r="G83" s="39">
        <v>20401</v>
      </c>
      <c r="H83" s="26" t="s">
        <v>432</v>
      </c>
      <c r="I83" s="41" t="s">
        <v>617</v>
      </c>
      <c r="J83" s="92">
        <v>555423.25</v>
      </c>
      <c r="K83" s="50">
        <v>44704</v>
      </c>
      <c r="L83" s="50">
        <v>44728</v>
      </c>
      <c r="M83" s="12" t="s">
        <v>618</v>
      </c>
      <c r="N83" s="50">
        <v>44725</v>
      </c>
      <c r="O83" s="86">
        <v>0</v>
      </c>
      <c r="P83" s="39" t="s">
        <v>34</v>
      </c>
      <c r="Q83" s="180" t="s">
        <v>619</v>
      </c>
      <c r="R83" s="140"/>
      <c r="S83" s="183">
        <v>555423.25</v>
      </c>
      <c r="T83" s="40"/>
      <c r="U83" s="40"/>
      <c r="V83" s="13">
        <v>44756</v>
      </c>
      <c r="W83" s="21" t="s">
        <v>569</v>
      </c>
      <c r="X83" s="11" t="s">
        <v>620</v>
      </c>
    </row>
    <row r="84" spans="1:24" ht="102" customHeight="1" x14ac:dyDescent="0.35">
      <c r="A84" s="30" t="s">
        <v>570</v>
      </c>
      <c r="B84" s="43">
        <v>44655</v>
      </c>
      <c r="C84" s="30" t="s">
        <v>145</v>
      </c>
      <c r="D84" s="10" t="s">
        <v>571</v>
      </c>
      <c r="E84" s="11" t="s">
        <v>330</v>
      </c>
      <c r="F84" s="11" t="s">
        <v>572</v>
      </c>
      <c r="G84" s="39">
        <v>20401</v>
      </c>
      <c r="H84" s="26" t="s">
        <v>432</v>
      </c>
      <c r="I84" s="41" t="s">
        <v>621</v>
      </c>
      <c r="J84" s="92">
        <v>41753.5</v>
      </c>
      <c r="K84" s="50">
        <v>44777</v>
      </c>
      <c r="L84" s="50">
        <v>44790</v>
      </c>
      <c r="M84" s="12" t="s">
        <v>622</v>
      </c>
      <c r="N84" s="50">
        <v>44812</v>
      </c>
      <c r="O84" s="86">
        <v>0</v>
      </c>
      <c r="P84" s="89" t="s">
        <v>34</v>
      </c>
      <c r="Q84" s="144" t="s">
        <v>623</v>
      </c>
      <c r="R84" s="266"/>
      <c r="S84" s="265"/>
      <c r="T84" s="145">
        <v>41753.5</v>
      </c>
      <c r="U84" s="91"/>
      <c r="V84" s="13">
        <v>44847</v>
      </c>
      <c r="W84" s="21" t="s">
        <v>370</v>
      </c>
      <c r="X84" s="103" t="s">
        <v>624</v>
      </c>
    </row>
    <row r="85" spans="1:24" ht="102" customHeight="1" x14ac:dyDescent="0.35">
      <c r="A85" s="30" t="s">
        <v>570</v>
      </c>
      <c r="B85" s="43">
        <v>44655</v>
      </c>
      <c r="C85" s="30" t="s">
        <v>131</v>
      </c>
      <c r="D85" s="10" t="s">
        <v>571</v>
      </c>
      <c r="E85" s="11" t="s">
        <v>330</v>
      </c>
      <c r="F85" s="11" t="s">
        <v>572</v>
      </c>
      <c r="G85" s="89">
        <v>20401</v>
      </c>
      <c r="H85" s="11" t="s">
        <v>625</v>
      </c>
      <c r="I85" s="198" t="s">
        <v>626</v>
      </c>
      <c r="J85" s="92">
        <v>629709.44999999995</v>
      </c>
      <c r="K85" s="50">
        <v>44704</v>
      </c>
      <c r="L85" s="50">
        <v>44714</v>
      </c>
      <c r="M85" s="41" t="s">
        <v>627</v>
      </c>
      <c r="N85" s="50">
        <v>44714</v>
      </c>
      <c r="O85" s="86">
        <v>0</v>
      </c>
      <c r="P85" s="39" t="s">
        <v>34</v>
      </c>
      <c r="Q85" s="144" t="s">
        <v>628</v>
      </c>
      <c r="R85" s="346"/>
      <c r="S85" s="145">
        <v>629709.44999999995</v>
      </c>
      <c r="T85" s="40"/>
      <c r="U85" s="40"/>
      <c r="V85" s="13">
        <v>44756</v>
      </c>
      <c r="W85" s="21" t="s">
        <v>569</v>
      </c>
      <c r="X85" s="11" t="s">
        <v>620</v>
      </c>
    </row>
    <row r="86" spans="1:24" ht="75" customHeight="1" x14ac:dyDescent="0.35">
      <c r="A86" s="12" t="s">
        <v>629</v>
      </c>
      <c r="B86" s="43">
        <v>44650</v>
      </c>
      <c r="C86" s="66" t="s">
        <v>190</v>
      </c>
      <c r="D86" s="10" t="s">
        <v>630</v>
      </c>
      <c r="E86" s="11" t="s">
        <v>330</v>
      </c>
      <c r="F86" s="10" t="s">
        <v>631</v>
      </c>
      <c r="G86" s="39">
        <v>29902</v>
      </c>
      <c r="H86" s="79" t="s">
        <v>632</v>
      </c>
      <c r="I86" s="66" t="s">
        <v>633</v>
      </c>
      <c r="J86" s="85">
        <v>15000</v>
      </c>
      <c r="K86" s="43">
        <v>44698</v>
      </c>
      <c r="L86" s="69">
        <v>44708</v>
      </c>
      <c r="M86" s="41" t="s">
        <v>634</v>
      </c>
      <c r="N86" s="50">
        <v>44710</v>
      </c>
      <c r="O86" s="86">
        <v>0</v>
      </c>
      <c r="P86" s="39" t="s">
        <v>34</v>
      </c>
      <c r="Q86" s="75" t="s">
        <v>635</v>
      </c>
      <c r="R86" s="51"/>
      <c r="S86" s="87">
        <v>15000</v>
      </c>
      <c r="T86" s="40"/>
      <c r="U86" s="40"/>
      <c r="V86" s="13">
        <v>44749</v>
      </c>
      <c r="W86" s="21" t="s">
        <v>100</v>
      </c>
      <c r="X86" s="11" t="s">
        <v>274</v>
      </c>
    </row>
    <row r="87" spans="1:24" ht="75" customHeight="1" x14ac:dyDescent="0.35">
      <c r="A87" s="12" t="s">
        <v>629</v>
      </c>
      <c r="B87" s="43">
        <v>44650</v>
      </c>
      <c r="C87" s="30" t="s">
        <v>636</v>
      </c>
      <c r="D87" s="10" t="s">
        <v>630</v>
      </c>
      <c r="E87" s="11" t="s">
        <v>330</v>
      </c>
      <c r="F87" s="10" t="s">
        <v>631</v>
      </c>
      <c r="G87" s="39">
        <v>29902</v>
      </c>
      <c r="H87" s="10" t="s">
        <v>637</v>
      </c>
      <c r="I87" s="66" t="s">
        <v>638</v>
      </c>
      <c r="J87" s="85">
        <v>203210</v>
      </c>
      <c r="K87" s="43">
        <v>44698</v>
      </c>
      <c r="L87" s="69">
        <v>44708</v>
      </c>
      <c r="M87" s="41" t="s">
        <v>639</v>
      </c>
      <c r="N87" s="50">
        <v>44704</v>
      </c>
      <c r="O87" s="86">
        <v>0</v>
      </c>
      <c r="P87" s="39" t="s">
        <v>34</v>
      </c>
      <c r="Q87" s="75" t="s">
        <v>640</v>
      </c>
      <c r="R87" s="51"/>
      <c r="S87" s="87">
        <v>203210</v>
      </c>
      <c r="T87" s="40"/>
      <c r="U87" s="40"/>
      <c r="V87" s="13">
        <v>44735</v>
      </c>
      <c r="W87" s="21" t="s">
        <v>118</v>
      </c>
      <c r="X87" s="11" t="s">
        <v>274</v>
      </c>
    </row>
    <row r="88" spans="1:24" ht="104.25" customHeight="1" x14ac:dyDescent="0.35">
      <c r="A88" s="12" t="s">
        <v>629</v>
      </c>
      <c r="B88" s="43">
        <v>44650</v>
      </c>
      <c r="C88" s="30" t="s">
        <v>636</v>
      </c>
      <c r="D88" s="10" t="s">
        <v>630</v>
      </c>
      <c r="E88" s="11" t="s">
        <v>330</v>
      </c>
      <c r="F88" s="10" t="s">
        <v>631</v>
      </c>
      <c r="G88" s="39">
        <v>29902</v>
      </c>
      <c r="H88" s="10" t="s">
        <v>590</v>
      </c>
      <c r="I88" s="66" t="s">
        <v>641</v>
      </c>
      <c r="J88" s="85">
        <v>87631.5</v>
      </c>
      <c r="K88" s="43">
        <v>44698</v>
      </c>
      <c r="L88" s="69">
        <v>44708</v>
      </c>
      <c r="M88" s="12" t="s">
        <v>642</v>
      </c>
      <c r="N88" s="50">
        <v>44720</v>
      </c>
      <c r="O88" s="86">
        <v>0</v>
      </c>
      <c r="P88" s="39" t="s">
        <v>34</v>
      </c>
      <c r="Q88" s="14" t="s">
        <v>643</v>
      </c>
      <c r="R88" s="187"/>
      <c r="S88" s="87">
        <v>54861.5</v>
      </c>
      <c r="T88" s="250"/>
      <c r="U88" s="40"/>
      <c r="V88" s="13">
        <v>44798</v>
      </c>
      <c r="W88" s="21" t="s">
        <v>535</v>
      </c>
      <c r="X88" s="11" t="s">
        <v>644</v>
      </c>
    </row>
    <row r="89" spans="1:24" ht="75" customHeight="1" x14ac:dyDescent="0.35">
      <c r="A89" s="12" t="s">
        <v>629</v>
      </c>
      <c r="B89" s="43">
        <v>44650</v>
      </c>
      <c r="C89" s="30" t="s">
        <v>645</v>
      </c>
      <c r="D89" s="10" t="s">
        <v>630</v>
      </c>
      <c r="E89" s="11" t="s">
        <v>330</v>
      </c>
      <c r="F89" s="10" t="s">
        <v>631</v>
      </c>
      <c r="G89" s="39">
        <v>29902</v>
      </c>
      <c r="H89" s="10" t="s">
        <v>646</v>
      </c>
      <c r="I89" s="66" t="s">
        <v>647</v>
      </c>
      <c r="J89" s="81" t="s">
        <v>592</v>
      </c>
      <c r="K89" s="81" t="s">
        <v>592</v>
      </c>
      <c r="L89" s="81" t="s">
        <v>592</v>
      </c>
      <c r="M89" s="81" t="s">
        <v>592</v>
      </c>
      <c r="N89" s="81" t="s">
        <v>592</v>
      </c>
      <c r="O89" s="81" t="s">
        <v>592</v>
      </c>
      <c r="P89" s="39" t="s">
        <v>34</v>
      </c>
      <c r="Q89" s="81" t="s">
        <v>592</v>
      </c>
      <c r="R89" s="81" t="s">
        <v>592</v>
      </c>
      <c r="S89" s="81" t="s">
        <v>592</v>
      </c>
      <c r="T89" s="81" t="s">
        <v>592</v>
      </c>
      <c r="U89" s="81" t="s">
        <v>592</v>
      </c>
      <c r="V89" s="81" t="s">
        <v>592</v>
      </c>
      <c r="W89" s="81" t="s">
        <v>592</v>
      </c>
      <c r="X89" s="81" t="s">
        <v>592</v>
      </c>
    </row>
    <row r="90" spans="1:24" ht="62.25" customHeight="1" x14ac:dyDescent="0.35">
      <c r="A90" s="12" t="s">
        <v>648</v>
      </c>
      <c r="B90" s="43">
        <v>44659</v>
      </c>
      <c r="C90" s="66" t="s">
        <v>123</v>
      </c>
      <c r="D90" s="10" t="s">
        <v>649</v>
      </c>
      <c r="E90" s="11" t="s">
        <v>262</v>
      </c>
      <c r="F90" s="11" t="s">
        <v>650</v>
      </c>
      <c r="G90" s="40">
        <v>20199</v>
      </c>
      <c r="H90" s="11" t="s">
        <v>651</v>
      </c>
      <c r="I90" s="41" t="s">
        <v>652</v>
      </c>
      <c r="J90" s="92">
        <v>306230</v>
      </c>
      <c r="K90" s="43">
        <v>44774</v>
      </c>
      <c r="L90" s="13">
        <v>44819</v>
      </c>
      <c r="M90" s="41" t="s">
        <v>653</v>
      </c>
      <c r="N90" s="50">
        <v>44833</v>
      </c>
      <c r="O90" s="86">
        <v>0</v>
      </c>
      <c r="P90" s="89" t="s">
        <v>134</v>
      </c>
      <c r="Q90" s="144" t="s">
        <v>654</v>
      </c>
      <c r="R90" s="46"/>
      <c r="S90" s="140"/>
      <c r="T90" s="87">
        <v>306230</v>
      </c>
      <c r="U90" s="40"/>
      <c r="V90" s="65">
        <v>44868</v>
      </c>
      <c r="W90" s="40" t="s">
        <v>306</v>
      </c>
      <c r="X90" s="11" t="s">
        <v>274</v>
      </c>
    </row>
    <row r="91" spans="1:24" ht="69.75" customHeight="1" x14ac:dyDescent="0.35">
      <c r="A91" s="12" t="s">
        <v>648</v>
      </c>
      <c r="B91" s="43">
        <v>44659</v>
      </c>
      <c r="C91" s="66" t="s">
        <v>123</v>
      </c>
      <c r="D91" s="10" t="s">
        <v>649</v>
      </c>
      <c r="E91" s="11" t="s">
        <v>262</v>
      </c>
      <c r="F91" s="11" t="s">
        <v>650</v>
      </c>
      <c r="G91" s="40">
        <v>20199</v>
      </c>
      <c r="H91" s="11" t="s">
        <v>651</v>
      </c>
      <c r="I91" s="41" t="s">
        <v>655</v>
      </c>
      <c r="J91" s="92">
        <v>612460</v>
      </c>
      <c r="K91" s="43">
        <v>44904</v>
      </c>
      <c r="L91" s="13">
        <v>44911</v>
      </c>
      <c r="M91" s="41" t="s">
        <v>656</v>
      </c>
      <c r="N91" s="19">
        <v>44911</v>
      </c>
      <c r="O91" s="86">
        <v>0</v>
      </c>
      <c r="P91" s="89" t="s">
        <v>134</v>
      </c>
      <c r="Q91" s="180" t="s">
        <v>657</v>
      </c>
      <c r="R91" s="51"/>
      <c r="S91" s="311"/>
      <c r="T91" s="203"/>
      <c r="U91" s="183">
        <v>612460</v>
      </c>
      <c r="V91" s="65">
        <v>44945</v>
      </c>
      <c r="W91" s="41" t="s">
        <v>242</v>
      </c>
      <c r="X91" s="11" t="s">
        <v>274</v>
      </c>
    </row>
    <row r="92" spans="1:24" ht="63.75" customHeight="1" x14ac:dyDescent="0.35">
      <c r="A92" s="12" t="s">
        <v>648</v>
      </c>
      <c r="B92" s="43">
        <v>44659</v>
      </c>
      <c r="C92" s="66" t="s">
        <v>123</v>
      </c>
      <c r="D92" s="10" t="s">
        <v>649</v>
      </c>
      <c r="E92" s="11" t="s">
        <v>262</v>
      </c>
      <c r="F92" s="11" t="s">
        <v>650</v>
      </c>
      <c r="G92" s="40">
        <v>20199</v>
      </c>
      <c r="H92" s="11" t="s">
        <v>658</v>
      </c>
      <c r="I92" s="41" t="s">
        <v>659</v>
      </c>
      <c r="J92" s="92">
        <v>593250</v>
      </c>
      <c r="K92" s="43">
        <v>44774</v>
      </c>
      <c r="L92" s="13">
        <v>44819</v>
      </c>
      <c r="M92" s="41" t="s">
        <v>660</v>
      </c>
      <c r="N92" s="50">
        <v>44826</v>
      </c>
      <c r="O92" s="86">
        <v>0</v>
      </c>
      <c r="P92" s="89" t="s">
        <v>134</v>
      </c>
      <c r="Q92" s="214" t="s">
        <v>661</v>
      </c>
      <c r="R92" s="46"/>
      <c r="S92" s="140"/>
      <c r="T92" s="87">
        <v>593250</v>
      </c>
      <c r="U92" s="40"/>
      <c r="V92" s="13">
        <v>44861</v>
      </c>
      <c r="W92" s="21" t="s">
        <v>290</v>
      </c>
      <c r="X92" s="11" t="s">
        <v>274</v>
      </c>
    </row>
    <row r="93" spans="1:24" ht="69.75" customHeight="1" x14ac:dyDescent="0.35">
      <c r="A93" s="12" t="s">
        <v>648</v>
      </c>
      <c r="B93" s="43">
        <v>44659</v>
      </c>
      <c r="C93" s="66" t="s">
        <v>123</v>
      </c>
      <c r="D93" s="10" t="s">
        <v>649</v>
      </c>
      <c r="E93" s="11" t="s">
        <v>262</v>
      </c>
      <c r="F93" s="11" t="s">
        <v>650</v>
      </c>
      <c r="G93" s="40">
        <v>20199</v>
      </c>
      <c r="H93" s="11" t="s">
        <v>662</v>
      </c>
      <c r="I93" s="41" t="s">
        <v>663</v>
      </c>
      <c r="J93" s="92">
        <v>189840</v>
      </c>
      <c r="K93" s="43">
        <v>44798</v>
      </c>
      <c r="L93" s="13">
        <v>44841</v>
      </c>
      <c r="M93" s="41" t="s">
        <v>664</v>
      </c>
      <c r="N93" s="50">
        <v>44806</v>
      </c>
      <c r="O93" s="86">
        <v>0</v>
      </c>
      <c r="P93" s="89" t="s">
        <v>134</v>
      </c>
      <c r="Q93" s="75" t="s">
        <v>665</v>
      </c>
      <c r="R93" s="328"/>
      <c r="S93" s="140"/>
      <c r="T93" s="87">
        <f>189.84*628.32</f>
        <v>119280.26880000001</v>
      </c>
      <c r="U93" s="40"/>
      <c r="V93" s="13">
        <v>44847</v>
      </c>
      <c r="W93" s="21" t="s">
        <v>370</v>
      </c>
      <c r="X93" s="11" t="s">
        <v>274</v>
      </c>
    </row>
    <row r="94" spans="1:24" ht="69.75" customHeight="1" x14ac:dyDescent="0.35">
      <c r="A94" s="12" t="s">
        <v>648</v>
      </c>
      <c r="B94" s="43">
        <v>44659</v>
      </c>
      <c r="C94" s="66" t="s">
        <v>123</v>
      </c>
      <c r="D94" s="10" t="s">
        <v>649</v>
      </c>
      <c r="E94" s="11" t="s">
        <v>262</v>
      </c>
      <c r="F94" s="11" t="s">
        <v>650</v>
      </c>
      <c r="G94" s="40">
        <v>20199</v>
      </c>
      <c r="H94" s="11" t="s">
        <v>662</v>
      </c>
      <c r="I94" s="41" t="s">
        <v>666</v>
      </c>
      <c r="J94" s="92">
        <v>227808</v>
      </c>
      <c r="K94" s="43">
        <v>44845</v>
      </c>
      <c r="L94" s="13">
        <v>44866</v>
      </c>
      <c r="M94" s="41" t="s">
        <v>667</v>
      </c>
      <c r="N94" s="13">
        <v>44866</v>
      </c>
      <c r="O94" s="86">
        <v>0</v>
      </c>
      <c r="P94" s="89" t="s">
        <v>134</v>
      </c>
      <c r="Q94" s="180" t="s">
        <v>668</v>
      </c>
      <c r="R94" s="51"/>
      <c r="S94" s="311"/>
      <c r="T94" s="203"/>
      <c r="U94" s="183">
        <v>227808</v>
      </c>
      <c r="V94" s="65">
        <v>44896</v>
      </c>
      <c r="W94" s="40" t="s">
        <v>168</v>
      </c>
      <c r="X94" s="11" t="s">
        <v>274</v>
      </c>
    </row>
    <row r="95" spans="1:24" ht="104.25" customHeight="1" x14ac:dyDescent="0.35">
      <c r="A95" s="12" t="s">
        <v>669</v>
      </c>
      <c r="B95" s="43">
        <v>44659</v>
      </c>
      <c r="C95" s="66" t="s">
        <v>123</v>
      </c>
      <c r="D95" s="10" t="s">
        <v>670</v>
      </c>
      <c r="E95" s="11" t="s">
        <v>671</v>
      </c>
      <c r="F95" s="11" t="s">
        <v>672</v>
      </c>
      <c r="G95" s="40">
        <v>20199</v>
      </c>
      <c r="H95" s="11" t="s">
        <v>673</v>
      </c>
      <c r="I95" s="41" t="s">
        <v>674</v>
      </c>
      <c r="J95" s="92">
        <f>294.62*637.5</f>
        <v>187820.25</v>
      </c>
      <c r="K95" s="43">
        <v>44774</v>
      </c>
      <c r="L95" s="13">
        <v>44840</v>
      </c>
      <c r="M95" s="41" t="s">
        <v>675</v>
      </c>
      <c r="N95" s="50">
        <v>44885</v>
      </c>
      <c r="O95" s="86">
        <v>0</v>
      </c>
      <c r="P95" s="89" t="s">
        <v>134</v>
      </c>
      <c r="Q95" s="180" t="s">
        <v>676</v>
      </c>
      <c r="R95" s="312"/>
      <c r="S95" s="209"/>
      <c r="T95" s="203"/>
      <c r="U95" s="183">
        <v>187820.25</v>
      </c>
      <c r="V95" s="65">
        <v>44917</v>
      </c>
      <c r="W95" s="40" t="s">
        <v>213</v>
      </c>
      <c r="X95" s="11" t="s">
        <v>274</v>
      </c>
    </row>
    <row r="96" spans="1:24" ht="63.75" customHeight="1" x14ac:dyDescent="0.35">
      <c r="A96" s="12" t="s">
        <v>677</v>
      </c>
      <c r="B96" s="43">
        <v>44679</v>
      </c>
      <c r="C96" s="66" t="s">
        <v>190</v>
      </c>
      <c r="D96" s="10" t="s">
        <v>678</v>
      </c>
      <c r="E96" s="11" t="s">
        <v>330</v>
      </c>
      <c r="F96" s="11" t="s">
        <v>679</v>
      </c>
      <c r="G96" s="40">
        <v>29901</v>
      </c>
      <c r="H96" s="71" t="s">
        <v>680</v>
      </c>
      <c r="I96" s="81" t="s">
        <v>680</v>
      </c>
      <c r="J96" s="81" t="s">
        <v>680</v>
      </c>
      <c r="K96" s="81" t="s">
        <v>680</v>
      </c>
      <c r="L96" s="71" t="s">
        <v>680</v>
      </c>
      <c r="M96" s="81" t="s">
        <v>680</v>
      </c>
      <c r="N96" s="81" t="s">
        <v>680</v>
      </c>
      <c r="O96" s="81" t="s">
        <v>680</v>
      </c>
      <c r="P96" s="39" t="s">
        <v>27</v>
      </c>
      <c r="Q96" s="81" t="s">
        <v>680</v>
      </c>
      <c r="R96" s="81" t="s">
        <v>680</v>
      </c>
      <c r="S96" s="81" t="s">
        <v>680</v>
      </c>
      <c r="T96" s="81" t="s">
        <v>680</v>
      </c>
      <c r="U96" s="81" t="s">
        <v>680</v>
      </c>
      <c r="V96" s="81" t="s">
        <v>680</v>
      </c>
      <c r="W96" s="81" t="s">
        <v>680</v>
      </c>
      <c r="X96" s="71" t="s">
        <v>680</v>
      </c>
    </row>
    <row r="97" spans="1:24" ht="75" customHeight="1" x14ac:dyDescent="0.35">
      <c r="A97" s="12" t="s">
        <v>681</v>
      </c>
      <c r="B97" s="43">
        <v>44679</v>
      </c>
      <c r="C97" s="30" t="s">
        <v>406</v>
      </c>
      <c r="D97" s="10" t="s">
        <v>682</v>
      </c>
      <c r="E97" s="11" t="s">
        <v>330</v>
      </c>
      <c r="F97" s="11" t="s">
        <v>683</v>
      </c>
      <c r="G97" s="40">
        <v>29904</v>
      </c>
      <c r="H97" s="11" t="s">
        <v>684</v>
      </c>
      <c r="I97" s="66" t="s">
        <v>685</v>
      </c>
      <c r="J97" s="92">
        <v>1646447.5</v>
      </c>
      <c r="K97" s="43">
        <v>44727</v>
      </c>
      <c r="L97" s="13">
        <v>44739</v>
      </c>
      <c r="M97" s="41" t="s">
        <v>686</v>
      </c>
      <c r="N97" s="50">
        <v>44760</v>
      </c>
      <c r="O97" s="86">
        <v>0</v>
      </c>
      <c r="P97" s="39" t="s">
        <v>34</v>
      </c>
      <c r="Q97" s="75" t="s">
        <v>687</v>
      </c>
      <c r="R97" s="46"/>
      <c r="S97" s="140"/>
      <c r="T97" s="87">
        <v>1646447.5</v>
      </c>
      <c r="U97" s="40"/>
      <c r="V97" s="152">
        <v>44795</v>
      </c>
      <c r="W97" s="21" t="s">
        <v>688</v>
      </c>
      <c r="X97" s="11" t="s">
        <v>274</v>
      </c>
    </row>
    <row r="98" spans="1:24" ht="75" customHeight="1" x14ac:dyDescent="0.35">
      <c r="A98" s="12" t="s">
        <v>681</v>
      </c>
      <c r="B98" s="43">
        <v>44679</v>
      </c>
      <c r="C98" s="30" t="s">
        <v>190</v>
      </c>
      <c r="D98" s="10" t="s">
        <v>682</v>
      </c>
      <c r="E98" s="11" t="s">
        <v>330</v>
      </c>
      <c r="F98" s="11" t="s">
        <v>683</v>
      </c>
      <c r="G98" s="40">
        <v>29904</v>
      </c>
      <c r="H98" s="11" t="s">
        <v>684</v>
      </c>
      <c r="I98" s="66" t="s">
        <v>689</v>
      </c>
      <c r="J98" s="92">
        <v>374675</v>
      </c>
      <c r="K98" s="50">
        <v>44776</v>
      </c>
      <c r="L98" s="50">
        <v>44789</v>
      </c>
      <c r="M98" s="12" t="s">
        <v>690</v>
      </c>
      <c r="N98" s="50">
        <v>44802</v>
      </c>
      <c r="O98" s="86">
        <v>0</v>
      </c>
      <c r="P98" s="39" t="s">
        <v>34</v>
      </c>
      <c r="Q98" s="144" t="s">
        <v>691</v>
      </c>
      <c r="R98" s="266"/>
      <c r="S98" s="265"/>
      <c r="T98" s="145">
        <v>374675</v>
      </c>
      <c r="U98" s="91"/>
      <c r="V98" s="170">
        <v>44840</v>
      </c>
      <c r="W98" s="21" t="s">
        <v>391</v>
      </c>
      <c r="X98" s="103" t="s">
        <v>624</v>
      </c>
    </row>
    <row r="99" spans="1:24" ht="75" customHeight="1" x14ac:dyDescent="0.35">
      <c r="A99" s="12" t="s">
        <v>681</v>
      </c>
      <c r="B99" s="43">
        <v>44685</v>
      </c>
      <c r="C99" s="66" t="s">
        <v>131</v>
      </c>
      <c r="D99" s="10" t="s">
        <v>682</v>
      </c>
      <c r="E99" s="11" t="s">
        <v>330</v>
      </c>
      <c r="F99" s="11" t="s">
        <v>683</v>
      </c>
      <c r="G99" s="40">
        <v>29904</v>
      </c>
      <c r="H99" s="11" t="s">
        <v>692</v>
      </c>
      <c r="I99" s="66" t="s">
        <v>693</v>
      </c>
      <c r="J99" s="92">
        <v>689526</v>
      </c>
      <c r="K99" s="43">
        <v>44727</v>
      </c>
      <c r="L99" s="13">
        <v>44739</v>
      </c>
      <c r="M99" s="41" t="s">
        <v>694</v>
      </c>
      <c r="N99" s="50">
        <v>44739</v>
      </c>
      <c r="O99" s="86">
        <v>0</v>
      </c>
      <c r="P99" s="39" t="s">
        <v>34</v>
      </c>
      <c r="Q99" s="75" t="s">
        <v>695</v>
      </c>
      <c r="R99" s="51"/>
      <c r="S99" s="87">
        <v>689526</v>
      </c>
      <c r="T99" s="40"/>
      <c r="U99" s="40"/>
      <c r="V99" s="13">
        <v>44777</v>
      </c>
      <c r="W99" s="21" t="s">
        <v>295</v>
      </c>
      <c r="X99" s="11" t="s">
        <v>274</v>
      </c>
    </row>
    <row r="100" spans="1:24" ht="75" customHeight="1" x14ac:dyDescent="0.35">
      <c r="A100" s="12" t="s">
        <v>681</v>
      </c>
      <c r="B100" s="43">
        <v>44685</v>
      </c>
      <c r="C100" s="30" t="s">
        <v>406</v>
      </c>
      <c r="D100" s="10" t="s">
        <v>682</v>
      </c>
      <c r="E100" s="11" t="s">
        <v>330</v>
      </c>
      <c r="F100" s="11" t="s">
        <v>683</v>
      </c>
      <c r="G100" s="40">
        <v>29904</v>
      </c>
      <c r="H100" s="11" t="s">
        <v>696</v>
      </c>
      <c r="I100" s="66" t="s">
        <v>697</v>
      </c>
      <c r="J100" s="92">
        <v>139498.5</v>
      </c>
      <c r="K100" s="43">
        <v>44727</v>
      </c>
      <c r="L100" s="13">
        <v>44739</v>
      </c>
      <c r="M100" s="12" t="s">
        <v>698</v>
      </c>
      <c r="N100" s="50">
        <v>44753</v>
      </c>
      <c r="O100" s="86">
        <v>0</v>
      </c>
      <c r="P100" s="39" t="s">
        <v>34</v>
      </c>
      <c r="Q100" s="75" t="s">
        <v>699</v>
      </c>
      <c r="R100" s="46"/>
      <c r="S100" s="140"/>
      <c r="T100" s="87">
        <v>139498.5</v>
      </c>
      <c r="U100" s="40"/>
      <c r="V100" s="152">
        <v>44784</v>
      </c>
      <c r="W100" s="21" t="s">
        <v>700</v>
      </c>
      <c r="X100" s="11" t="s">
        <v>274</v>
      </c>
    </row>
    <row r="101" spans="1:24" ht="75" customHeight="1" x14ac:dyDescent="0.35">
      <c r="A101" s="12" t="s">
        <v>681</v>
      </c>
      <c r="B101" s="43">
        <v>44685</v>
      </c>
      <c r="C101" s="30" t="s">
        <v>406</v>
      </c>
      <c r="D101" s="10" t="s">
        <v>682</v>
      </c>
      <c r="E101" s="11" t="s">
        <v>330</v>
      </c>
      <c r="F101" s="11" t="s">
        <v>683</v>
      </c>
      <c r="G101" s="40">
        <v>29904</v>
      </c>
      <c r="H101" s="11" t="s">
        <v>701</v>
      </c>
      <c r="I101" s="66" t="s">
        <v>702</v>
      </c>
      <c r="J101" s="92">
        <v>133566</v>
      </c>
      <c r="K101" s="43">
        <v>44727</v>
      </c>
      <c r="L101" s="13">
        <v>44739</v>
      </c>
      <c r="M101" s="12" t="s">
        <v>703</v>
      </c>
      <c r="N101" s="50">
        <v>44733</v>
      </c>
      <c r="O101" s="86">
        <v>0</v>
      </c>
      <c r="P101" s="39" t="s">
        <v>34</v>
      </c>
      <c r="Q101" s="75" t="s">
        <v>704</v>
      </c>
      <c r="R101" s="51"/>
      <c r="S101" s="87">
        <v>133566</v>
      </c>
      <c r="T101" s="40"/>
      <c r="U101" s="40"/>
      <c r="V101" s="13">
        <v>44764</v>
      </c>
      <c r="W101" s="21" t="s">
        <v>130</v>
      </c>
      <c r="X101" s="11" t="s">
        <v>274</v>
      </c>
    </row>
    <row r="102" spans="1:24" ht="75" customHeight="1" x14ac:dyDescent="0.35">
      <c r="A102" s="12" t="s">
        <v>681</v>
      </c>
      <c r="B102" s="43">
        <v>44685</v>
      </c>
      <c r="C102" s="66" t="s">
        <v>190</v>
      </c>
      <c r="D102" s="10" t="s">
        <v>682</v>
      </c>
      <c r="E102" s="11" t="s">
        <v>330</v>
      </c>
      <c r="F102" s="11" t="s">
        <v>683</v>
      </c>
      <c r="G102" s="40">
        <v>29904</v>
      </c>
      <c r="H102" s="11" t="s">
        <v>705</v>
      </c>
      <c r="I102" s="41" t="s">
        <v>706</v>
      </c>
      <c r="J102" s="92">
        <v>176811.1</v>
      </c>
      <c r="K102" s="43">
        <v>44727</v>
      </c>
      <c r="L102" s="13">
        <v>44739</v>
      </c>
      <c r="M102" s="41" t="s">
        <v>707</v>
      </c>
      <c r="N102" s="50">
        <v>44740</v>
      </c>
      <c r="O102" s="86">
        <v>0</v>
      </c>
      <c r="P102" s="39" t="s">
        <v>34</v>
      </c>
      <c r="Q102" s="75" t="s">
        <v>708</v>
      </c>
      <c r="R102" s="51"/>
      <c r="S102" s="87">
        <v>176811.1</v>
      </c>
      <c r="T102" s="40"/>
      <c r="U102" s="40"/>
      <c r="V102" s="13">
        <v>44777</v>
      </c>
      <c r="W102" s="21" t="s">
        <v>295</v>
      </c>
      <c r="X102" s="11" t="s">
        <v>274</v>
      </c>
    </row>
    <row r="103" spans="1:24" ht="75" customHeight="1" x14ac:dyDescent="0.35">
      <c r="A103" s="12" t="s">
        <v>681</v>
      </c>
      <c r="B103" s="43">
        <v>44685</v>
      </c>
      <c r="C103" s="30" t="s">
        <v>406</v>
      </c>
      <c r="D103" s="10" t="s">
        <v>682</v>
      </c>
      <c r="E103" s="11" t="s">
        <v>330</v>
      </c>
      <c r="F103" s="11" t="s">
        <v>683</v>
      </c>
      <c r="G103" s="40">
        <v>29904</v>
      </c>
      <c r="H103" s="11" t="s">
        <v>709</v>
      </c>
      <c r="I103" s="41" t="s">
        <v>710</v>
      </c>
      <c r="J103" s="92">
        <v>143939.4</v>
      </c>
      <c r="K103" s="43">
        <v>44729</v>
      </c>
      <c r="L103" s="13">
        <v>44741</v>
      </c>
      <c r="M103" s="12" t="s">
        <v>711</v>
      </c>
      <c r="N103" s="50">
        <v>44735</v>
      </c>
      <c r="O103" s="86">
        <v>0</v>
      </c>
      <c r="P103" s="39" t="s">
        <v>34</v>
      </c>
      <c r="Q103" s="144" t="s">
        <v>712</v>
      </c>
      <c r="R103" s="51"/>
      <c r="S103" s="87">
        <v>143939.4</v>
      </c>
      <c r="T103" s="40"/>
      <c r="U103" s="40"/>
      <c r="V103" s="13">
        <v>44777</v>
      </c>
      <c r="W103" s="21" t="s">
        <v>295</v>
      </c>
      <c r="X103" s="11" t="s">
        <v>274</v>
      </c>
    </row>
    <row r="104" spans="1:24" ht="75" customHeight="1" x14ac:dyDescent="0.35">
      <c r="A104" s="22" t="s">
        <v>681</v>
      </c>
      <c r="B104" s="62">
        <v>44685</v>
      </c>
      <c r="C104" s="189" t="s">
        <v>190</v>
      </c>
      <c r="D104" s="77" t="s">
        <v>682</v>
      </c>
      <c r="E104" s="26" t="s">
        <v>330</v>
      </c>
      <c r="F104" s="26" t="s">
        <v>683</v>
      </c>
      <c r="G104" s="59">
        <v>29904</v>
      </c>
      <c r="H104" s="26" t="s">
        <v>713</v>
      </c>
      <c r="I104" s="53" t="s">
        <v>714</v>
      </c>
      <c r="J104" s="237">
        <v>654134.4</v>
      </c>
      <c r="K104" s="63">
        <v>44735</v>
      </c>
      <c r="L104" s="63">
        <v>44747</v>
      </c>
      <c r="M104" s="53" t="s">
        <v>715</v>
      </c>
      <c r="N104" s="63">
        <v>44747</v>
      </c>
      <c r="O104" s="238">
        <v>0</v>
      </c>
      <c r="P104" s="251" t="s">
        <v>34</v>
      </c>
      <c r="Q104" s="14" t="s">
        <v>716</v>
      </c>
      <c r="R104" s="253"/>
      <c r="S104" s="239"/>
      <c r="T104" s="87">
        <v>654134.4</v>
      </c>
      <c r="U104" s="40"/>
      <c r="V104" s="152">
        <v>44784</v>
      </c>
      <c r="W104" s="21" t="s">
        <v>700</v>
      </c>
      <c r="X104" s="11" t="s">
        <v>274</v>
      </c>
    </row>
    <row r="105" spans="1:24" ht="75" customHeight="1" x14ac:dyDescent="0.35">
      <c r="A105" s="12" t="s">
        <v>681</v>
      </c>
      <c r="B105" s="43">
        <v>44685</v>
      </c>
      <c r="C105" s="66" t="s">
        <v>190</v>
      </c>
      <c r="D105" s="10" t="s">
        <v>682</v>
      </c>
      <c r="E105" s="11" t="s">
        <v>330</v>
      </c>
      <c r="F105" s="11" t="s">
        <v>683</v>
      </c>
      <c r="G105" s="40">
        <v>29904</v>
      </c>
      <c r="H105" s="11" t="s">
        <v>701</v>
      </c>
      <c r="I105" s="41" t="s">
        <v>717</v>
      </c>
      <c r="J105" s="92">
        <v>307360</v>
      </c>
      <c r="K105" s="50">
        <v>44736</v>
      </c>
      <c r="L105" s="50">
        <v>44748</v>
      </c>
      <c r="M105" s="41" t="s">
        <v>718</v>
      </c>
      <c r="N105" s="50">
        <v>44747</v>
      </c>
      <c r="O105" s="86">
        <v>0</v>
      </c>
      <c r="P105" s="89" t="s">
        <v>34</v>
      </c>
      <c r="Q105" s="14" t="s">
        <v>719</v>
      </c>
      <c r="R105" s="253"/>
      <c r="S105" s="140"/>
      <c r="T105" s="183">
        <v>307360</v>
      </c>
      <c r="U105" s="40"/>
      <c r="V105" s="27">
        <v>44784</v>
      </c>
      <c r="W105" s="118" t="s">
        <v>700</v>
      </c>
      <c r="X105" s="11" t="s">
        <v>274</v>
      </c>
    </row>
    <row r="106" spans="1:24" ht="75" customHeight="1" x14ac:dyDescent="0.35">
      <c r="A106" s="12" t="s">
        <v>681</v>
      </c>
      <c r="B106" s="43">
        <v>44685</v>
      </c>
      <c r="C106" s="66" t="s">
        <v>190</v>
      </c>
      <c r="D106" s="10" t="s">
        <v>682</v>
      </c>
      <c r="E106" s="11" t="s">
        <v>330</v>
      </c>
      <c r="F106" s="11" t="s">
        <v>683</v>
      </c>
      <c r="G106" s="40">
        <v>29904</v>
      </c>
      <c r="H106" s="11" t="s">
        <v>701</v>
      </c>
      <c r="I106" s="41" t="s">
        <v>720</v>
      </c>
      <c r="J106" s="92">
        <v>153680</v>
      </c>
      <c r="K106" s="50">
        <v>44844</v>
      </c>
      <c r="L106" s="50">
        <v>44865</v>
      </c>
      <c r="M106" s="41" t="s">
        <v>721</v>
      </c>
      <c r="N106" s="50">
        <v>44847</v>
      </c>
      <c r="O106" s="86">
        <v>0</v>
      </c>
      <c r="P106" s="89" t="s">
        <v>34</v>
      </c>
      <c r="Q106" s="14" t="s">
        <v>722</v>
      </c>
      <c r="R106" s="46"/>
      <c r="S106" s="90"/>
      <c r="T106" s="294"/>
      <c r="U106" s="334">
        <v>153680</v>
      </c>
      <c r="V106" s="13">
        <v>44882</v>
      </c>
      <c r="W106" s="29" t="s">
        <v>138</v>
      </c>
      <c r="X106" s="76" t="s">
        <v>274</v>
      </c>
    </row>
    <row r="107" spans="1:24" ht="75" customHeight="1" x14ac:dyDescent="0.35">
      <c r="A107" s="124" t="s">
        <v>681</v>
      </c>
      <c r="B107" s="240">
        <v>44685</v>
      </c>
      <c r="C107" s="121" t="s">
        <v>131</v>
      </c>
      <c r="D107" s="79" t="s">
        <v>682</v>
      </c>
      <c r="E107" s="23" t="s">
        <v>330</v>
      </c>
      <c r="F107" s="23" t="s">
        <v>683</v>
      </c>
      <c r="G107" s="57">
        <v>29904</v>
      </c>
      <c r="H107" s="23" t="s">
        <v>684</v>
      </c>
      <c r="I107" s="241" t="s">
        <v>723</v>
      </c>
      <c r="J107" s="204">
        <v>240125</v>
      </c>
      <c r="K107" s="242">
        <v>44736</v>
      </c>
      <c r="L107" s="242">
        <v>44748</v>
      </c>
      <c r="M107" s="241" t="s">
        <v>724</v>
      </c>
      <c r="N107" s="242">
        <v>44755</v>
      </c>
      <c r="O107" s="243">
        <v>0</v>
      </c>
      <c r="P107" s="252" t="s">
        <v>34</v>
      </c>
      <c r="Q107" s="228" t="s">
        <v>725</v>
      </c>
      <c r="R107" s="297"/>
      <c r="S107" s="298"/>
      <c r="T107" s="260">
        <v>240125</v>
      </c>
      <c r="U107" s="40"/>
      <c r="V107" s="232">
        <v>44795</v>
      </c>
      <c r="W107" s="305" t="s">
        <v>688</v>
      </c>
      <c r="X107" s="11" t="s">
        <v>274</v>
      </c>
    </row>
    <row r="108" spans="1:24" ht="63.75" customHeight="1" x14ac:dyDescent="0.35">
      <c r="A108" s="12" t="s">
        <v>726</v>
      </c>
      <c r="B108" s="43">
        <v>44691</v>
      </c>
      <c r="C108" s="66" t="s">
        <v>336</v>
      </c>
      <c r="D108" s="10" t="s">
        <v>727</v>
      </c>
      <c r="E108" s="11" t="s">
        <v>330</v>
      </c>
      <c r="F108" s="11" t="s">
        <v>408</v>
      </c>
      <c r="G108" s="40">
        <v>20301</v>
      </c>
      <c r="H108" s="11" t="s">
        <v>728</v>
      </c>
      <c r="I108" s="41" t="s">
        <v>729</v>
      </c>
      <c r="J108" s="92">
        <v>171760</v>
      </c>
      <c r="K108" s="43">
        <v>44718</v>
      </c>
      <c r="L108" s="13">
        <v>44728</v>
      </c>
      <c r="M108" s="41" t="s">
        <v>730</v>
      </c>
      <c r="N108" s="50">
        <v>44725</v>
      </c>
      <c r="O108" s="86">
        <v>0</v>
      </c>
      <c r="P108" s="39" t="s">
        <v>40</v>
      </c>
      <c r="Q108" s="214" t="s">
        <v>731</v>
      </c>
      <c r="R108" s="147"/>
      <c r="S108" s="87">
        <v>171760</v>
      </c>
      <c r="T108" s="40"/>
      <c r="U108" s="40"/>
      <c r="V108" s="13">
        <v>44756</v>
      </c>
      <c r="W108" s="21" t="s">
        <v>569</v>
      </c>
      <c r="X108" s="11" t="s">
        <v>274</v>
      </c>
    </row>
    <row r="109" spans="1:24" ht="54.75" customHeight="1" x14ac:dyDescent="0.35">
      <c r="A109" s="12" t="s">
        <v>732</v>
      </c>
      <c r="B109" s="43">
        <v>44691</v>
      </c>
      <c r="C109" s="66" t="s">
        <v>336</v>
      </c>
      <c r="D109" s="77" t="s">
        <v>733</v>
      </c>
      <c r="E109" s="11" t="s">
        <v>330</v>
      </c>
      <c r="F109" s="11" t="s">
        <v>734</v>
      </c>
      <c r="G109" s="40">
        <v>20401</v>
      </c>
      <c r="H109" s="11" t="s">
        <v>612</v>
      </c>
      <c r="I109" s="41" t="s">
        <v>735</v>
      </c>
      <c r="J109" s="92">
        <v>92682.6</v>
      </c>
      <c r="K109" s="43">
        <v>44718</v>
      </c>
      <c r="L109" s="13">
        <v>44728</v>
      </c>
      <c r="M109" s="41" t="s">
        <v>736</v>
      </c>
      <c r="N109" s="50">
        <v>44722</v>
      </c>
      <c r="O109" s="86">
        <v>0</v>
      </c>
      <c r="P109" s="39" t="s">
        <v>40</v>
      </c>
      <c r="Q109" s="75" t="s">
        <v>737</v>
      </c>
      <c r="R109" s="51"/>
      <c r="S109" s="87">
        <v>92682.6</v>
      </c>
      <c r="T109" s="40"/>
      <c r="U109" s="40"/>
      <c r="V109" s="13">
        <v>44756</v>
      </c>
      <c r="W109" s="21" t="s">
        <v>569</v>
      </c>
      <c r="X109" s="11" t="s">
        <v>274</v>
      </c>
    </row>
    <row r="110" spans="1:24" ht="57.75" customHeight="1" x14ac:dyDescent="0.35">
      <c r="A110" s="12" t="s">
        <v>732</v>
      </c>
      <c r="B110" s="43">
        <v>44691</v>
      </c>
      <c r="C110" s="66" t="s">
        <v>336</v>
      </c>
      <c r="D110" s="77" t="s">
        <v>733</v>
      </c>
      <c r="E110" s="11" t="s">
        <v>330</v>
      </c>
      <c r="F110" s="11" t="s">
        <v>734</v>
      </c>
      <c r="G110" s="40">
        <v>20401</v>
      </c>
      <c r="H110" s="11" t="s">
        <v>607</v>
      </c>
      <c r="I110" s="41" t="s">
        <v>738</v>
      </c>
      <c r="J110" s="92">
        <f>293.8*688.09</f>
        <v>202160.842</v>
      </c>
      <c r="K110" s="43">
        <v>44718</v>
      </c>
      <c r="L110" s="13">
        <v>44728</v>
      </c>
      <c r="M110" s="41" t="s">
        <v>739</v>
      </c>
      <c r="N110" s="50">
        <v>44720</v>
      </c>
      <c r="O110" s="86">
        <v>0</v>
      </c>
      <c r="P110" s="39" t="s">
        <v>40</v>
      </c>
      <c r="Q110" s="75" t="s">
        <v>740</v>
      </c>
      <c r="R110" s="51"/>
      <c r="S110" s="87">
        <v>202160.842</v>
      </c>
      <c r="T110" s="40"/>
      <c r="U110" s="40"/>
      <c r="V110" s="13">
        <v>44756</v>
      </c>
      <c r="W110" s="21" t="s">
        <v>569</v>
      </c>
      <c r="X110" s="7" t="s">
        <v>274</v>
      </c>
    </row>
    <row r="111" spans="1:24" ht="56.25" customHeight="1" x14ac:dyDescent="0.35">
      <c r="A111" s="12" t="s">
        <v>732</v>
      </c>
      <c r="B111" s="43">
        <v>44691</v>
      </c>
      <c r="C111" s="66" t="s">
        <v>336</v>
      </c>
      <c r="D111" s="77" t="s">
        <v>733</v>
      </c>
      <c r="E111" s="11" t="s">
        <v>330</v>
      </c>
      <c r="F111" s="11" t="s">
        <v>734</v>
      </c>
      <c r="G111" s="40">
        <v>20401</v>
      </c>
      <c r="H111" s="11" t="s">
        <v>741</v>
      </c>
      <c r="I111" s="41" t="s">
        <v>742</v>
      </c>
      <c r="J111" s="92">
        <v>167775</v>
      </c>
      <c r="K111" s="43">
        <v>44718</v>
      </c>
      <c r="L111" s="13">
        <v>44728</v>
      </c>
      <c r="M111" s="41" t="s">
        <v>743</v>
      </c>
      <c r="N111" s="50">
        <v>44727</v>
      </c>
      <c r="O111" s="86">
        <v>0</v>
      </c>
      <c r="P111" s="39" t="s">
        <v>40</v>
      </c>
      <c r="Q111" s="75" t="s">
        <v>744</v>
      </c>
      <c r="R111" s="51"/>
      <c r="S111" s="87">
        <v>167775</v>
      </c>
      <c r="T111" s="40"/>
      <c r="U111" s="40"/>
      <c r="V111" s="13">
        <v>44764</v>
      </c>
      <c r="W111" s="21" t="s">
        <v>130</v>
      </c>
      <c r="X111" s="7" t="s">
        <v>274</v>
      </c>
    </row>
    <row r="112" spans="1:24" ht="57.75" customHeight="1" x14ac:dyDescent="0.35">
      <c r="A112" s="12" t="s">
        <v>745</v>
      </c>
      <c r="B112" s="43">
        <v>44691</v>
      </c>
      <c r="C112" s="89" t="s">
        <v>371</v>
      </c>
      <c r="D112" s="77" t="s">
        <v>746</v>
      </c>
      <c r="E112" s="76" t="s">
        <v>262</v>
      </c>
      <c r="F112" s="11" t="s">
        <v>359</v>
      </c>
      <c r="G112" s="40">
        <v>20103</v>
      </c>
      <c r="H112" s="11" t="s">
        <v>747</v>
      </c>
      <c r="I112" s="41" t="s">
        <v>748</v>
      </c>
      <c r="J112" s="92">
        <f>2966.25*688.09</f>
        <v>2041046.9625000001</v>
      </c>
      <c r="K112" s="50">
        <v>44720</v>
      </c>
      <c r="L112" s="50">
        <v>44734</v>
      </c>
      <c r="M112" s="41" t="s">
        <v>749</v>
      </c>
      <c r="N112" s="50">
        <v>44727</v>
      </c>
      <c r="O112" s="86">
        <v>0</v>
      </c>
      <c r="P112" s="39" t="s">
        <v>34</v>
      </c>
      <c r="Q112" s="75" t="s">
        <v>750</v>
      </c>
      <c r="R112" s="51"/>
      <c r="S112" s="87">
        <v>2041046.9625000001</v>
      </c>
      <c r="T112" s="40"/>
      <c r="U112" s="40"/>
      <c r="V112" s="13">
        <v>44764</v>
      </c>
      <c r="W112" s="21" t="s">
        <v>130</v>
      </c>
      <c r="X112" s="11" t="s">
        <v>274</v>
      </c>
    </row>
    <row r="113" spans="1:24" ht="45.75" customHeight="1" x14ac:dyDescent="0.35">
      <c r="A113" s="12" t="s">
        <v>751</v>
      </c>
      <c r="B113" s="43">
        <v>44697</v>
      </c>
      <c r="C113" s="66" t="s">
        <v>190</v>
      </c>
      <c r="D113" s="10" t="s">
        <v>752</v>
      </c>
      <c r="E113" s="11" t="s">
        <v>330</v>
      </c>
      <c r="F113" s="11" t="s">
        <v>679</v>
      </c>
      <c r="G113" s="40">
        <v>29901</v>
      </c>
      <c r="H113" s="71" t="s">
        <v>680</v>
      </c>
      <c r="I113" s="81" t="s">
        <v>680</v>
      </c>
      <c r="J113" s="81" t="s">
        <v>680</v>
      </c>
      <c r="K113" s="81" t="s">
        <v>680</v>
      </c>
      <c r="L113" s="71" t="s">
        <v>680</v>
      </c>
      <c r="M113" s="84" t="s">
        <v>680</v>
      </c>
      <c r="N113" s="81" t="s">
        <v>680</v>
      </c>
      <c r="O113" s="81" t="s">
        <v>680</v>
      </c>
      <c r="P113" s="39" t="s">
        <v>27</v>
      </c>
      <c r="Q113" s="81" t="s">
        <v>680</v>
      </c>
      <c r="R113" s="81" t="s">
        <v>680</v>
      </c>
      <c r="S113" s="81" t="s">
        <v>680</v>
      </c>
      <c r="T113" s="81" t="s">
        <v>680</v>
      </c>
      <c r="U113" s="81" t="s">
        <v>680</v>
      </c>
      <c r="V113" s="81" t="s">
        <v>680</v>
      </c>
      <c r="W113" s="81" t="s">
        <v>680</v>
      </c>
      <c r="X113" s="71" t="s">
        <v>680</v>
      </c>
    </row>
    <row r="114" spans="1:24" ht="67.5" customHeight="1" x14ac:dyDescent="0.35">
      <c r="A114" s="12" t="s">
        <v>753</v>
      </c>
      <c r="B114" s="43">
        <v>44706</v>
      </c>
      <c r="C114" s="66" t="s">
        <v>190</v>
      </c>
      <c r="D114" s="10" t="s">
        <v>754</v>
      </c>
      <c r="E114" s="76" t="s">
        <v>262</v>
      </c>
      <c r="F114" s="11" t="s">
        <v>755</v>
      </c>
      <c r="G114" s="40">
        <v>10899</v>
      </c>
      <c r="H114" s="11" t="s">
        <v>516</v>
      </c>
      <c r="I114" s="41" t="s">
        <v>756</v>
      </c>
      <c r="J114" s="92">
        <v>51580</v>
      </c>
      <c r="K114" s="43">
        <v>44760</v>
      </c>
      <c r="L114" s="131">
        <v>44767</v>
      </c>
      <c r="M114" s="41" t="s">
        <v>757</v>
      </c>
      <c r="N114" s="314">
        <v>44764</v>
      </c>
      <c r="O114" s="169">
        <v>0</v>
      </c>
      <c r="P114" s="39" t="s">
        <v>40</v>
      </c>
      <c r="Q114" s="144" t="s">
        <v>758</v>
      </c>
      <c r="R114" s="46"/>
      <c r="S114" s="47"/>
      <c r="T114" s="145">
        <v>51580</v>
      </c>
      <c r="U114" s="40"/>
      <c r="V114" s="13">
        <v>44798</v>
      </c>
      <c r="W114" s="21" t="s">
        <v>535</v>
      </c>
      <c r="X114" s="11" t="s">
        <v>759</v>
      </c>
    </row>
    <row r="115" spans="1:24" ht="67.5" customHeight="1" x14ac:dyDescent="0.35">
      <c r="A115" s="12" t="s">
        <v>753</v>
      </c>
      <c r="B115" s="43">
        <v>44706</v>
      </c>
      <c r="C115" s="66" t="s">
        <v>190</v>
      </c>
      <c r="D115" s="10" t="s">
        <v>754</v>
      </c>
      <c r="E115" s="76" t="s">
        <v>262</v>
      </c>
      <c r="F115" s="11" t="s">
        <v>755</v>
      </c>
      <c r="G115" s="40">
        <v>10899</v>
      </c>
      <c r="H115" s="11" t="s">
        <v>516</v>
      </c>
      <c r="I115" s="41" t="s">
        <v>760</v>
      </c>
      <c r="J115" s="92">
        <v>9740</v>
      </c>
      <c r="K115" s="43">
        <v>44769</v>
      </c>
      <c r="L115" s="13">
        <v>44776</v>
      </c>
      <c r="M115" s="241" t="s">
        <v>761</v>
      </c>
      <c r="N115" s="202">
        <v>44771</v>
      </c>
      <c r="O115" s="169">
        <v>0</v>
      </c>
      <c r="P115" s="89" t="s">
        <v>40</v>
      </c>
      <c r="Q115" s="14" t="s">
        <v>762</v>
      </c>
      <c r="R115" s="187"/>
      <c r="S115" s="172"/>
      <c r="T115" s="87">
        <v>9740</v>
      </c>
      <c r="U115" s="91"/>
      <c r="V115" s="170">
        <v>44805</v>
      </c>
      <c r="W115" s="21" t="s">
        <v>539</v>
      </c>
      <c r="X115" s="11" t="s">
        <v>274</v>
      </c>
    </row>
    <row r="116" spans="1:24" ht="67.5" customHeight="1" x14ac:dyDescent="0.35">
      <c r="A116" s="12" t="s">
        <v>753</v>
      </c>
      <c r="B116" s="43">
        <v>44706</v>
      </c>
      <c r="C116" s="66" t="s">
        <v>190</v>
      </c>
      <c r="D116" s="10" t="s">
        <v>754</v>
      </c>
      <c r="E116" s="76" t="s">
        <v>262</v>
      </c>
      <c r="F116" s="11" t="s">
        <v>755</v>
      </c>
      <c r="G116" s="40">
        <v>10899</v>
      </c>
      <c r="H116" s="11" t="s">
        <v>516</v>
      </c>
      <c r="I116" s="41" t="s">
        <v>763</v>
      </c>
      <c r="J116" s="92">
        <v>53629.99</v>
      </c>
      <c r="K116" s="43">
        <v>44771</v>
      </c>
      <c r="L116" s="13">
        <v>44778</v>
      </c>
      <c r="M116" s="41" t="s">
        <v>764</v>
      </c>
      <c r="N116" s="202">
        <v>44774</v>
      </c>
      <c r="O116" s="169">
        <v>0</v>
      </c>
      <c r="P116" s="89" t="s">
        <v>40</v>
      </c>
      <c r="Q116" s="14" t="s">
        <v>765</v>
      </c>
      <c r="R116" s="187"/>
      <c r="S116" s="172"/>
      <c r="T116" s="87">
        <v>53629.99</v>
      </c>
      <c r="U116" s="91"/>
      <c r="V116" s="170">
        <v>44805</v>
      </c>
      <c r="W116" s="21" t="s">
        <v>539</v>
      </c>
      <c r="X116" s="11" t="s">
        <v>274</v>
      </c>
    </row>
    <row r="117" spans="1:24" ht="67.5" customHeight="1" x14ac:dyDescent="0.35">
      <c r="A117" s="12" t="s">
        <v>753</v>
      </c>
      <c r="B117" s="43">
        <v>44706</v>
      </c>
      <c r="C117" s="66" t="s">
        <v>190</v>
      </c>
      <c r="D117" s="10" t="s">
        <v>754</v>
      </c>
      <c r="E117" s="76" t="s">
        <v>262</v>
      </c>
      <c r="F117" s="11" t="s">
        <v>755</v>
      </c>
      <c r="G117" s="40">
        <v>10899</v>
      </c>
      <c r="H117" s="11" t="s">
        <v>516</v>
      </c>
      <c r="I117" s="41" t="s">
        <v>766</v>
      </c>
      <c r="J117" s="92">
        <v>45454.995999999999</v>
      </c>
      <c r="K117" s="43">
        <v>44771</v>
      </c>
      <c r="L117" s="13">
        <v>44778</v>
      </c>
      <c r="M117" s="41" t="s">
        <v>767</v>
      </c>
      <c r="N117" s="202">
        <v>44774</v>
      </c>
      <c r="O117" s="169">
        <v>0</v>
      </c>
      <c r="P117" s="89" t="s">
        <v>40</v>
      </c>
      <c r="Q117" s="106" t="s">
        <v>768</v>
      </c>
      <c r="R117" s="187"/>
      <c r="S117" s="172"/>
      <c r="T117" s="145">
        <v>45454.995999999999</v>
      </c>
      <c r="U117" s="91"/>
      <c r="V117" s="170">
        <v>44805</v>
      </c>
      <c r="W117" s="21" t="s">
        <v>539</v>
      </c>
      <c r="X117" s="11" t="s">
        <v>274</v>
      </c>
    </row>
    <row r="118" spans="1:24" ht="67.5" customHeight="1" x14ac:dyDescent="0.35">
      <c r="A118" s="12" t="s">
        <v>753</v>
      </c>
      <c r="B118" s="43">
        <v>44706</v>
      </c>
      <c r="C118" s="66" t="s">
        <v>190</v>
      </c>
      <c r="D118" s="10" t="s">
        <v>754</v>
      </c>
      <c r="E118" s="76" t="s">
        <v>262</v>
      </c>
      <c r="F118" s="11" t="s">
        <v>755</v>
      </c>
      <c r="G118" s="40">
        <v>10899</v>
      </c>
      <c r="H118" s="11" t="s">
        <v>516</v>
      </c>
      <c r="I118" s="41" t="s">
        <v>769</v>
      </c>
      <c r="J118" s="92">
        <v>59505.03</v>
      </c>
      <c r="K118" s="43">
        <v>44782</v>
      </c>
      <c r="L118" s="13">
        <v>44789</v>
      </c>
      <c r="M118" s="41" t="s">
        <v>770</v>
      </c>
      <c r="N118" s="202">
        <v>44783</v>
      </c>
      <c r="O118" s="169">
        <v>0</v>
      </c>
      <c r="P118" s="89" t="s">
        <v>40</v>
      </c>
      <c r="Q118" s="106" t="s">
        <v>771</v>
      </c>
      <c r="R118" s="187"/>
      <c r="S118" s="172"/>
      <c r="T118" s="145">
        <v>59505</v>
      </c>
      <c r="U118" s="91"/>
      <c r="V118" s="170">
        <v>44819</v>
      </c>
      <c r="W118" s="21" t="s">
        <v>302</v>
      </c>
      <c r="X118" s="11" t="s">
        <v>274</v>
      </c>
    </row>
    <row r="119" spans="1:24" ht="67.5" customHeight="1" x14ac:dyDescent="0.35">
      <c r="A119" s="12" t="s">
        <v>753</v>
      </c>
      <c r="B119" s="43">
        <v>44706</v>
      </c>
      <c r="C119" s="66" t="s">
        <v>190</v>
      </c>
      <c r="D119" s="10" t="s">
        <v>754</v>
      </c>
      <c r="E119" s="76" t="s">
        <v>262</v>
      </c>
      <c r="F119" s="11" t="s">
        <v>755</v>
      </c>
      <c r="G119" s="40">
        <v>10899</v>
      </c>
      <c r="H119" s="11" t="s">
        <v>516</v>
      </c>
      <c r="I119" s="41" t="s">
        <v>772</v>
      </c>
      <c r="J119" s="92">
        <v>21860</v>
      </c>
      <c r="K119" s="43">
        <v>44803</v>
      </c>
      <c r="L119" s="13">
        <v>44810</v>
      </c>
      <c r="M119" s="41" t="s">
        <v>773</v>
      </c>
      <c r="N119" s="43">
        <v>44803</v>
      </c>
      <c r="O119" s="169">
        <v>0</v>
      </c>
      <c r="P119" s="89" t="s">
        <v>40</v>
      </c>
      <c r="Q119" s="106" t="s">
        <v>774</v>
      </c>
      <c r="R119" s="187"/>
      <c r="S119" s="172"/>
      <c r="T119" s="145">
        <v>21860</v>
      </c>
      <c r="U119" s="91"/>
      <c r="V119" s="170">
        <v>44840</v>
      </c>
      <c r="W119" s="21" t="s">
        <v>391</v>
      </c>
      <c r="X119" s="11" t="s">
        <v>274</v>
      </c>
    </row>
    <row r="120" spans="1:24" ht="67.5" customHeight="1" x14ac:dyDescent="0.35">
      <c r="A120" s="12" t="s">
        <v>753</v>
      </c>
      <c r="B120" s="43">
        <v>44706</v>
      </c>
      <c r="C120" s="66" t="s">
        <v>190</v>
      </c>
      <c r="D120" s="10" t="s">
        <v>754</v>
      </c>
      <c r="E120" s="76" t="s">
        <v>262</v>
      </c>
      <c r="F120" s="11" t="s">
        <v>755</v>
      </c>
      <c r="G120" s="40">
        <v>10899</v>
      </c>
      <c r="H120" s="11" t="s">
        <v>516</v>
      </c>
      <c r="I120" s="41" t="s">
        <v>775</v>
      </c>
      <c r="J120" s="92">
        <v>21340.02</v>
      </c>
      <c r="K120" s="43">
        <v>44803</v>
      </c>
      <c r="L120" s="13">
        <v>44810</v>
      </c>
      <c r="M120" s="41" t="s">
        <v>776</v>
      </c>
      <c r="N120" s="43">
        <v>44803</v>
      </c>
      <c r="O120" s="169">
        <v>0</v>
      </c>
      <c r="P120" s="89" t="s">
        <v>40</v>
      </c>
      <c r="Q120" s="106" t="s">
        <v>777</v>
      </c>
      <c r="R120" s="187"/>
      <c r="S120" s="263"/>
      <c r="T120" s="145">
        <v>21340.02</v>
      </c>
      <c r="U120" s="91"/>
      <c r="V120" s="170">
        <v>44840</v>
      </c>
      <c r="W120" s="21" t="s">
        <v>391</v>
      </c>
      <c r="X120" s="11" t="s">
        <v>274</v>
      </c>
    </row>
    <row r="121" spans="1:24" ht="67.5" customHeight="1" x14ac:dyDescent="0.35">
      <c r="A121" s="12" t="s">
        <v>753</v>
      </c>
      <c r="B121" s="43">
        <v>44706</v>
      </c>
      <c r="C121" s="66" t="s">
        <v>190</v>
      </c>
      <c r="D121" s="10" t="s">
        <v>754</v>
      </c>
      <c r="E121" s="76" t="s">
        <v>262</v>
      </c>
      <c r="F121" s="11" t="s">
        <v>755</v>
      </c>
      <c r="G121" s="40">
        <v>10899</v>
      </c>
      <c r="H121" s="11" t="s">
        <v>516</v>
      </c>
      <c r="I121" s="41" t="s">
        <v>778</v>
      </c>
      <c r="J121" s="92">
        <v>39805.01</v>
      </c>
      <c r="K121" s="43">
        <v>44806</v>
      </c>
      <c r="L121" s="13">
        <v>44813</v>
      </c>
      <c r="M121" s="41" t="s">
        <v>779</v>
      </c>
      <c r="N121" s="50">
        <v>44809</v>
      </c>
      <c r="O121" s="169">
        <v>0</v>
      </c>
      <c r="P121" s="89" t="s">
        <v>40</v>
      </c>
      <c r="Q121" s="144" t="s">
        <v>780</v>
      </c>
      <c r="R121" s="266"/>
      <c r="S121" s="265"/>
      <c r="T121" s="145">
        <v>39805.01</v>
      </c>
      <c r="U121" s="91"/>
      <c r="V121" s="170">
        <v>44840</v>
      </c>
      <c r="W121" s="21" t="s">
        <v>391</v>
      </c>
      <c r="X121" s="11" t="s">
        <v>274</v>
      </c>
    </row>
    <row r="122" spans="1:24" ht="67.5" customHeight="1" x14ac:dyDescent="0.35">
      <c r="A122" s="12" t="s">
        <v>753</v>
      </c>
      <c r="B122" s="43">
        <v>44706</v>
      </c>
      <c r="C122" s="66" t="s">
        <v>190</v>
      </c>
      <c r="D122" s="10" t="s">
        <v>754</v>
      </c>
      <c r="E122" s="76" t="s">
        <v>262</v>
      </c>
      <c r="F122" s="11" t="s">
        <v>755</v>
      </c>
      <c r="G122" s="40">
        <v>10899</v>
      </c>
      <c r="H122" s="11" t="s">
        <v>516</v>
      </c>
      <c r="I122" s="41" t="s">
        <v>781</v>
      </c>
      <c r="J122" s="92">
        <v>212149.997</v>
      </c>
      <c r="K122" s="43">
        <v>44826</v>
      </c>
      <c r="L122" s="13">
        <v>44833</v>
      </c>
      <c r="M122" s="41" t="s">
        <v>782</v>
      </c>
      <c r="N122" s="50">
        <v>44840</v>
      </c>
      <c r="O122" s="169">
        <v>0</v>
      </c>
      <c r="P122" s="89" t="s">
        <v>40</v>
      </c>
      <c r="Q122" s="106" t="s">
        <v>783</v>
      </c>
      <c r="R122" s="266"/>
      <c r="S122" s="265"/>
      <c r="T122" s="294"/>
      <c r="U122" s="145">
        <v>212149.997</v>
      </c>
      <c r="V122" s="170">
        <v>44875</v>
      </c>
      <c r="W122" s="21" t="s">
        <v>163</v>
      </c>
      <c r="X122" s="11" t="s">
        <v>274</v>
      </c>
    </row>
    <row r="123" spans="1:24" ht="67.5" customHeight="1" x14ac:dyDescent="0.35">
      <c r="A123" s="12" t="s">
        <v>753</v>
      </c>
      <c r="B123" s="43">
        <v>44706</v>
      </c>
      <c r="C123" s="66" t="s">
        <v>190</v>
      </c>
      <c r="D123" s="10" t="s">
        <v>754</v>
      </c>
      <c r="E123" s="76" t="s">
        <v>262</v>
      </c>
      <c r="F123" s="11" t="s">
        <v>755</v>
      </c>
      <c r="G123" s="40">
        <v>10899</v>
      </c>
      <c r="H123" s="11" t="s">
        <v>516</v>
      </c>
      <c r="I123" s="41" t="s">
        <v>784</v>
      </c>
      <c r="J123" s="92">
        <v>39945.01</v>
      </c>
      <c r="K123" s="43">
        <v>44843</v>
      </c>
      <c r="L123" s="13">
        <v>44848</v>
      </c>
      <c r="M123" s="41" t="s">
        <v>785</v>
      </c>
      <c r="N123" s="50">
        <v>44844</v>
      </c>
      <c r="O123" s="169">
        <v>0</v>
      </c>
      <c r="P123" s="89" t="s">
        <v>40</v>
      </c>
      <c r="Q123" s="106" t="s">
        <v>786</v>
      </c>
      <c r="R123" s="300"/>
      <c r="S123" s="265"/>
      <c r="T123" s="294"/>
      <c r="U123" s="145">
        <v>39945</v>
      </c>
      <c r="V123" s="170">
        <v>44875</v>
      </c>
      <c r="W123" s="21" t="s">
        <v>163</v>
      </c>
      <c r="X123" s="11" t="s">
        <v>274</v>
      </c>
    </row>
    <row r="124" spans="1:24" ht="101.25" customHeight="1" x14ac:dyDescent="0.35">
      <c r="A124" s="12" t="s">
        <v>753</v>
      </c>
      <c r="B124" s="43">
        <v>44706</v>
      </c>
      <c r="C124" s="66" t="s">
        <v>190</v>
      </c>
      <c r="D124" s="10" t="s">
        <v>754</v>
      </c>
      <c r="E124" s="76" t="s">
        <v>262</v>
      </c>
      <c r="F124" s="11" t="s">
        <v>755</v>
      </c>
      <c r="G124" s="40">
        <v>10899</v>
      </c>
      <c r="H124" s="11" t="s">
        <v>516</v>
      </c>
      <c r="I124" s="41" t="s">
        <v>787</v>
      </c>
      <c r="J124" s="92">
        <v>469769.99599999998</v>
      </c>
      <c r="K124" s="43">
        <v>44880</v>
      </c>
      <c r="L124" s="13">
        <v>44890</v>
      </c>
      <c r="M124" s="12" t="s">
        <v>788</v>
      </c>
      <c r="N124" s="50">
        <v>44895</v>
      </c>
      <c r="O124" s="169">
        <v>0</v>
      </c>
      <c r="P124" s="89" t="s">
        <v>40</v>
      </c>
      <c r="Q124" s="180" t="s">
        <v>789</v>
      </c>
      <c r="R124" s="51"/>
      <c r="S124" s="311"/>
      <c r="T124" s="203"/>
      <c r="U124" s="183">
        <v>469769.99599999998</v>
      </c>
      <c r="V124" s="170">
        <v>44938</v>
      </c>
      <c r="W124" s="21" t="s">
        <v>208</v>
      </c>
      <c r="X124" s="11" t="s">
        <v>620</v>
      </c>
    </row>
    <row r="125" spans="1:24" ht="54.75" customHeight="1" x14ac:dyDescent="0.35">
      <c r="A125" s="12" t="s">
        <v>790</v>
      </c>
      <c r="B125" s="43">
        <v>44708</v>
      </c>
      <c r="C125" s="66" t="s">
        <v>145</v>
      </c>
      <c r="D125" s="10" t="s">
        <v>791</v>
      </c>
      <c r="E125" s="11" t="s">
        <v>330</v>
      </c>
      <c r="F125" s="11" t="s">
        <v>792</v>
      </c>
      <c r="G125" s="40">
        <v>20199</v>
      </c>
      <c r="H125" s="71" t="s">
        <v>264</v>
      </c>
      <c r="I125" s="82" t="s">
        <v>264</v>
      </c>
      <c r="J125" s="81" t="s">
        <v>264</v>
      </c>
      <c r="K125" s="83" t="s">
        <v>264</v>
      </c>
      <c r="L125" s="72" t="s">
        <v>264</v>
      </c>
      <c r="M125" s="81" t="s">
        <v>264</v>
      </c>
      <c r="N125" s="83" t="s">
        <v>264</v>
      </c>
      <c r="O125" s="81" t="s">
        <v>264</v>
      </c>
      <c r="P125" s="39" t="s">
        <v>27</v>
      </c>
      <c r="Q125" s="185" t="s">
        <v>264</v>
      </c>
      <c r="R125" s="264" t="s">
        <v>264</v>
      </c>
      <c r="S125" s="185" t="s">
        <v>264</v>
      </c>
      <c r="T125" s="185" t="s">
        <v>264</v>
      </c>
      <c r="U125" s="81" t="s">
        <v>264</v>
      </c>
      <c r="V125" s="81" t="s">
        <v>264</v>
      </c>
      <c r="W125" s="81" t="s">
        <v>264</v>
      </c>
      <c r="X125" s="11" t="s">
        <v>793</v>
      </c>
    </row>
    <row r="126" spans="1:24" ht="66" customHeight="1" x14ac:dyDescent="0.35">
      <c r="A126" s="12" t="s">
        <v>794</v>
      </c>
      <c r="B126" s="43">
        <v>44706</v>
      </c>
      <c r="C126" s="66" t="s">
        <v>131</v>
      </c>
      <c r="D126" s="10" t="s">
        <v>795</v>
      </c>
      <c r="E126" s="11" t="s">
        <v>463</v>
      </c>
      <c r="F126" s="11" t="s">
        <v>796</v>
      </c>
      <c r="G126" s="40">
        <v>20204</v>
      </c>
      <c r="H126" s="11" t="s">
        <v>797</v>
      </c>
      <c r="I126" s="41" t="s">
        <v>798</v>
      </c>
      <c r="J126" s="92">
        <v>3536680.78</v>
      </c>
      <c r="K126" s="43" t="s">
        <v>799</v>
      </c>
      <c r="L126" s="13">
        <v>44742</v>
      </c>
      <c r="M126" s="41" t="s">
        <v>800</v>
      </c>
      <c r="N126" s="50">
        <v>44741</v>
      </c>
      <c r="O126" s="86">
        <f>J126-S126</f>
        <v>3228223.6599999997</v>
      </c>
      <c r="P126" s="39" t="s">
        <v>40</v>
      </c>
      <c r="Q126" s="75" t="s">
        <v>801</v>
      </c>
      <c r="R126" s="51"/>
      <c r="S126" s="87">
        <v>308457.12</v>
      </c>
      <c r="T126" s="40"/>
      <c r="U126" s="40"/>
      <c r="V126" s="13">
        <v>44777</v>
      </c>
      <c r="W126" s="21" t="s">
        <v>295</v>
      </c>
      <c r="X126" s="7" t="s">
        <v>274</v>
      </c>
    </row>
    <row r="127" spans="1:24" ht="66" customHeight="1" x14ac:dyDescent="0.35">
      <c r="A127" s="12" t="s">
        <v>794</v>
      </c>
      <c r="B127" s="43">
        <v>44706</v>
      </c>
      <c r="C127" s="66" t="s">
        <v>131</v>
      </c>
      <c r="D127" s="10" t="s">
        <v>795</v>
      </c>
      <c r="E127" s="11" t="s">
        <v>463</v>
      </c>
      <c r="F127" s="11" t="s">
        <v>796</v>
      </c>
      <c r="G127" s="40">
        <v>20204</v>
      </c>
      <c r="H127" s="11" t="s">
        <v>797</v>
      </c>
      <c r="I127" s="41" t="s">
        <v>798</v>
      </c>
      <c r="J127" s="92" t="s">
        <v>470</v>
      </c>
      <c r="K127" s="43" t="s">
        <v>799</v>
      </c>
      <c r="L127" s="13">
        <v>44773</v>
      </c>
      <c r="M127" s="41" t="s">
        <v>802</v>
      </c>
      <c r="N127" s="50">
        <v>44768</v>
      </c>
      <c r="O127" s="86">
        <f>O126-T127</f>
        <v>2919766.5399999996</v>
      </c>
      <c r="P127" s="39" t="s">
        <v>40</v>
      </c>
      <c r="Q127" s="75" t="s">
        <v>803</v>
      </c>
      <c r="R127" s="46"/>
      <c r="S127" s="47"/>
      <c r="T127" s="87">
        <v>308457.12</v>
      </c>
      <c r="U127" s="40"/>
      <c r="V127" s="170">
        <v>44805</v>
      </c>
      <c r="W127" s="21" t="s">
        <v>539</v>
      </c>
      <c r="X127" s="7" t="s">
        <v>274</v>
      </c>
    </row>
    <row r="128" spans="1:24" ht="66" customHeight="1" x14ac:dyDescent="0.35">
      <c r="A128" s="12" t="s">
        <v>794</v>
      </c>
      <c r="B128" s="43">
        <v>44706</v>
      </c>
      <c r="C128" s="66" t="s">
        <v>131</v>
      </c>
      <c r="D128" s="10" t="s">
        <v>795</v>
      </c>
      <c r="E128" s="11" t="s">
        <v>463</v>
      </c>
      <c r="F128" s="11" t="s">
        <v>796</v>
      </c>
      <c r="G128" s="40">
        <v>20204</v>
      </c>
      <c r="H128" s="11" t="s">
        <v>797</v>
      </c>
      <c r="I128" s="41" t="s">
        <v>798</v>
      </c>
      <c r="J128" s="92" t="s">
        <v>804</v>
      </c>
      <c r="K128" s="43" t="s">
        <v>799</v>
      </c>
      <c r="L128" s="13">
        <v>44804</v>
      </c>
      <c r="M128" s="41" t="s">
        <v>805</v>
      </c>
      <c r="N128" s="50">
        <v>44795</v>
      </c>
      <c r="O128" s="86">
        <f>O127-T128</f>
        <v>2611309.4199999995</v>
      </c>
      <c r="P128" s="39" t="s">
        <v>40</v>
      </c>
      <c r="Q128" s="144" t="s">
        <v>806</v>
      </c>
      <c r="R128" s="266"/>
      <c r="S128" s="265"/>
      <c r="T128" s="145">
        <v>308457.12</v>
      </c>
      <c r="U128" s="40"/>
      <c r="V128" s="170">
        <v>44826</v>
      </c>
      <c r="W128" s="21" t="s">
        <v>428</v>
      </c>
      <c r="X128" s="7" t="s">
        <v>274</v>
      </c>
    </row>
    <row r="129" spans="1:24" ht="66" customHeight="1" x14ac:dyDescent="0.35">
      <c r="A129" s="12" t="s">
        <v>794</v>
      </c>
      <c r="B129" s="43">
        <v>44706</v>
      </c>
      <c r="C129" s="66" t="s">
        <v>131</v>
      </c>
      <c r="D129" s="10" t="s">
        <v>795</v>
      </c>
      <c r="E129" s="11" t="s">
        <v>463</v>
      </c>
      <c r="F129" s="11" t="s">
        <v>796</v>
      </c>
      <c r="G129" s="40">
        <v>20204</v>
      </c>
      <c r="H129" s="11" t="s">
        <v>797</v>
      </c>
      <c r="I129" s="41" t="s">
        <v>798</v>
      </c>
      <c r="J129" s="92" t="s">
        <v>480</v>
      </c>
      <c r="K129" s="43" t="s">
        <v>799</v>
      </c>
      <c r="L129" s="13">
        <v>44834</v>
      </c>
      <c r="M129" s="41" t="s">
        <v>807</v>
      </c>
      <c r="N129" s="50">
        <v>44832</v>
      </c>
      <c r="O129" s="86">
        <f>O128-T129</f>
        <v>2302852.2999999993</v>
      </c>
      <c r="P129" s="39" t="s">
        <v>40</v>
      </c>
      <c r="Q129" s="144" t="s">
        <v>808</v>
      </c>
      <c r="R129" s="266"/>
      <c r="S129" s="265"/>
      <c r="T129" s="145">
        <v>308457.12</v>
      </c>
      <c r="U129" s="40"/>
      <c r="V129" s="65">
        <v>44868</v>
      </c>
      <c r="W129" s="40" t="s">
        <v>306</v>
      </c>
      <c r="X129" s="7" t="s">
        <v>274</v>
      </c>
    </row>
    <row r="130" spans="1:24" ht="66" customHeight="1" x14ac:dyDescent="0.35">
      <c r="A130" s="12" t="s">
        <v>794</v>
      </c>
      <c r="B130" s="43">
        <v>44706</v>
      </c>
      <c r="C130" s="66" t="s">
        <v>131</v>
      </c>
      <c r="D130" s="10" t="s">
        <v>795</v>
      </c>
      <c r="E130" s="11" t="s">
        <v>463</v>
      </c>
      <c r="F130" s="11" t="s">
        <v>796</v>
      </c>
      <c r="G130" s="40">
        <v>20204</v>
      </c>
      <c r="H130" s="11" t="s">
        <v>797</v>
      </c>
      <c r="I130" s="41" t="s">
        <v>798</v>
      </c>
      <c r="J130" s="92" t="s">
        <v>483</v>
      </c>
      <c r="K130" s="43" t="s">
        <v>799</v>
      </c>
      <c r="L130" s="13">
        <v>44865</v>
      </c>
      <c r="M130" s="41" t="s">
        <v>809</v>
      </c>
      <c r="N130" s="50">
        <v>44866</v>
      </c>
      <c r="O130" s="86">
        <f>O129-U130</f>
        <v>1994395.1799999992</v>
      </c>
      <c r="P130" s="39" t="s">
        <v>40</v>
      </c>
      <c r="Q130" s="144" t="s">
        <v>810</v>
      </c>
      <c r="R130" s="213"/>
      <c r="S130" s="203"/>
      <c r="T130" s="294"/>
      <c r="U130" s="145">
        <v>308457.12</v>
      </c>
      <c r="V130" s="65">
        <v>44896</v>
      </c>
      <c r="W130" s="40" t="s">
        <v>168</v>
      </c>
      <c r="X130" s="11" t="s">
        <v>811</v>
      </c>
    </row>
    <row r="131" spans="1:24" ht="66" customHeight="1" x14ac:dyDescent="0.35">
      <c r="A131" s="12" t="s">
        <v>794</v>
      </c>
      <c r="B131" s="43">
        <v>44706</v>
      </c>
      <c r="C131" s="66" t="s">
        <v>131</v>
      </c>
      <c r="D131" s="10" t="s">
        <v>795</v>
      </c>
      <c r="E131" s="11" t="s">
        <v>463</v>
      </c>
      <c r="F131" s="11" t="s">
        <v>796</v>
      </c>
      <c r="G131" s="40">
        <v>20204</v>
      </c>
      <c r="H131" s="11" t="s">
        <v>797</v>
      </c>
      <c r="I131" s="41" t="s">
        <v>798</v>
      </c>
      <c r="J131" s="92" t="s">
        <v>812</v>
      </c>
      <c r="K131" s="43" t="s">
        <v>799</v>
      </c>
      <c r="L131" s="13">
        <v>44895</v>
      </c>
      <c r="M131" s="41" t="s">
        <v>813</v>
      </c>
      <c r="N131" s="50">
        <v>44887</v>
      </c>
      <c r="O131" s="86">
        <f>O130-U131</f>
        <v>1685938.0599999991</v>
      </c>
      <c r="P131" s="39" t="s">
        <v>40</v>
      </c>
      <c r="Q131" s="180" t="s">
        <v>814</v>
      </c>
      <c r="R131" s="312"/>
      <c r="S131" s="209"/>
      <c r="T131" s="203"/>
      <c r="U131" s="183">
        <v>308457.12</v>
      </c>
      <c r="V131" s="65">
        <v>44917</v>
      </c>
      <c r="W131" s="40" t="s">
        <v>213</v>
      </c>
      <c r="X131" s="7" t="s">
        <v>811</v>
      </c>
    </row>
    <row r="132" spans="1:24" ht="66" customHeight="1" x14ac:dyDescent="0.35">
      <c r="A132" s="12" t="s">
        <v>794</v>
      </c>
      <c r="B132" s="43">
        <v>44706</v>
      </c>
      <c r="C132" s="66" t="s">
        <v>131</v>
      </c>
      <c r="D132" s="10" t="s">
        <v>795</v>
      </c>
      <c r="E132" s="11" t="s">
        <v>463</v>
      </c>
      <c r="F132" s="11" t="s">
        <v>796</v>
      </c>
      <c r="G132" s="40">
        <v>20204</v>
      </c>
      <c r="H132" s="11" t="s">
        <v>797</v>
      </c>
      <c r="I132" s="41" t="s">
        <v>798</v>
      </c>
      <c r="J132" s="92" t="s">
        <v>815</v>
      </c>
      <c r="K132" s="43" t="s">
        <v>799</v>
      </c>
      <c r="L132" s="13">
        <v>44926</v>
      </c>
      <c r="M132" s="41" t="s">
        <v>816</v>
      </c>
      <c r="N132" s="50">
        <v>44916</v>
      </c>
      <c r="O132" s="86">
        <f>O131-U132</f>
        <v>1377480.939999999</v>
      </c>
      <c r="P132" s="39" t="s">
        <v>40</v>
      </c>
      <c r="Q132" s="180" t="s">
        <v>817</v>
      </c>
      <c r="R132" s="51"/>
      <c r="S132" s="311"/>
      <c r="T132" s="203"/>
      <c r="U132" s="183">
        <v>308457.12</v>
      </c>
      <c r="V132" s="170">
        <v>44952</v>
      </c>
      <c r="W132" s="21" t="s">
        <v>246</v>
      </c>
      <c r="X132" s="163" t="s">
        <v>274</v>
      </c>
    </row>
    <row r="133" spans="1:24" ht="68.25" customHeight="1" x14ac:dyDescent="0.35">
      <c r="A133" s="12" t="s">
        <v>818</v>
      </c>
      <c r="B133" s="43">
        <v>44708</v>
      </c>
      <c r="C133" s="66" t="s">
        <v>123</v>
      </c>
      <c r="D133" s="10" t="s">
        <v>819</v>
      </c>
      <c r="E133" s="11" t="s">
        <v>330</v>
      </c>
      <c r="F133" s="11" t="s">
        <v>820</v>
      </c>
      <c r="G133" s="40">
        <v>29905</v>
      </c>
      <c r="H133" s="11" t="s">
        <v>821</v>
      </c>
      <c r="I133" s="41" t="s">
        <v>822</v>
      </c>
      <c r="J133" s="92">
        <v>35595</v>
      </c>
      <c r="K133" s="43">
        <v>44743</v>
      </c>
      <c r="L133" s="13">
        <v>44764</v>
      </c>
      <c r="M133" s="41" t="s">
        <v>823</v>
      </c>
      <c r="N133" s="50">
        <v>44748</v>
      </c>
      <c r="O133" s="86">
        <v>0</v>
      </c>
      <c r="P133" s="39" t="s">
        <v>40</v>
      </c>
      <c r="Q133" s="75" t="s">
        <v>824</v>
      </c>
      <c r="R133" s="46"/>
      <c r="S133" s="47"/>
      <c r="T133" s="87">
        <v>35595</v>
      </c>
      <c r="U133" s="33"/>
      <c r="V133" s="152">
        <v>44784</v>
      </c>
      <c r="W133" s="21" t="s">
        <v>700</v>
      </c>
      <c r="X133" s="11" t="s">
        <v>274</v>
      </c>
    </row>
    <row r="134" spans="1:24" ht="68.25" customHeight="1" x14ac:dyDescent="0.35">
      <c r="A134" s="12" t="s">
        <v>818</v>
      </c>
      <c r="B134" s="43">
        <v>44708</v>
      </c>
      <c r="C134" s="66" t="s">
        <v>123</v>
      </c>
      <c r="D134" s="10" t="s">
        <v>819</v>
      </c>
      <c r="E134" s="11" t="s">
        <v>330</v>
      </c>
      <c r="F134" s="11" t="s">
        <v>820</v>
      </c>
      <c r="G134" s="40">
        <v>29905</v>
      </c>
      <c r="H134" s="11" t="s">
        <v>825</v>
      </c>
      <c r="I134" s="41" t="s">
        <v>826</v>
      </c>
      <c r="J134" s="92">
        <v>57405.37</v>
      </c>
      <c r="K134" s="43">
        <v>44743</v>
      </c>
      <c r="L134" s="13">
        <v>44764</v>
      </c>
      <c r="M134" s="41" t="s">
        <v>827</v>
      </c>
      <c r="N134" s="50">
        <v>44755</v>
      </c>
      <c r="O134" s="86">
        <v>0</v>
      </c>
      <c r="P134" s="39" t="s">
        <v>40</v>
      </c>
      <c r="Q134" s="75" t="s">
        <v>828</v>
      </c>
      <c r="R134" s="46"/>
      <c r="S134" s="47"/>
      <c r="T134" s="87">
        <v>57405.37</v>
      </c>
      <c r="U134" s="40"/>
      <c r="V134" s="152">
        <v>44795</v>
      </c>
      <c r="W134" s="21" t="s">
        <v>688</v>
      </c>
      <c r="X134" s="11" t="s">
        <v>274</v>
      </c>
    </row>
    <row r="135" spans="1:24" ht="56.25" customHeight="1" x14ac:dyDescent="0.35">
      <c r="A135" s="12" t="s">
        <v>829</v>
      </c>
      <c r="B135" s="43">
        <v>44708</v>
      </c>
      <c r="C135" s="95" t="s">
        <v>131</v>
      </c>
      <c r="D135" s="10" t="s">
        <v>830</v>
      </c>
      <c r="E135" s="11" t="s">
        <v>330</v>
      </c>
      <c r="F135" s="11" t="s">
        <v>831</v>
      </c>
      <c r="G135" s="40">
        <v>20304</v>
      </c>
      <c r="H135" s="11" t="s">
        <v>337</v>
      </c>
      <c r="I135" s="41" t="s">
        <v>832</v>
      </c>
      <c r="J135" s="92">
        <v>334480</v>
      </c>
      <c r="K135" s="43">
        <v>44743</v>
      </c>
      <c r="L135" s="13">
        <v>44755</v>
      </c>
      <c r="M135" s="41" t="s">
        <v>833</v>
      </c>
      <c r="N135" s="50">
        <v>44761</v>
      </c>
      <c r="O135" s="86">
        <v>0</v>
      </c>
      <c r="P135" s="39" t="s">
        <v>40</v>
      </c>
      <c r="Q135" s="75" t="s">
        <v>834</v>
      </c>
      <c r="R135" s="46"/>
      <c r="S135" s="47"/>
      <c r="T135" s="87">
        <v>334480</v>
      </c>
      <c r="U135" s="47"/>
      <c r="V135" s="13">
        <v>44798</v>
      </c>
      <c r="W135" s="21" t="s">
        <v>535</v>
      </c>
      <c r="X135" s="11" t="s">
        <v>835</v>
      </c>
    </row>
    <row r="136" spans="1:24" ht="54.75" customHeight="1" x14ac:dyDescent="0.35">
      <c r="A136" s="12" t="s">
        <v>829</v>
      </c>
      <c r="B136" s="43">
        <v>44708</v>
      </c>
      <c r="C136" s="95" t="s">
        <v>131</v>
      </c>
      <c r="D136" s="10" t="s">
        <v>830</v>
      </c>
      <c r="E136" s="11" t="s">
        <v>330</v>
      </c>
      <c r="F136" s="11" t="s">
        <v>831</v>
      </c>
      <c r="G136" s="40">
        <v>20304</v>
      </c>
      <c r="H136" s="10" t="s">
        <v>590</v>
      </c>
      <c r="I136" s="41" t="s">
        <v>836</v>
      </c>
      <c r="J136" s="81" t="s">
        <v>592</v>
      </c>
      <c r="K136" s="81" t="s">
        <v>592</v>
      </c>
      <c r="L136" s="81" t="s">
        <v>592</v>
      </c>
      <c r="M136" s="81" t="s">
        <v>592</v>
      </c>
      <c r="N136" s="81" t="s">
        <v>592</v>
      </c>
      <c r="O136" s="81" t="s">
        <v>592</v>
      </c>
      <c r="P136" s="39" t="s">
        <v>40</v>
      </c>
      <c r="Q136" s="81" t="s">
        <v>592</v>
      </c>
      <c r="R136" s="81" t="s">
        <v>592</v>
      </c>
      <c r="S136" s="81" t="s">
        <v>592</v>
      </c>
      <c r="T136" s="81" t="s">
        <v>592</v>
      </c>
      <c r="U136" s="81" t="s">
        <v>592</v>
      </c>
      <c r="V136" s="81" t="s">
        <v>592</v>
      </c>
      <c r="W136" s="81" t="s">
        <v>592</v>
      </c>
      <c r="X136" s="11" t="s">
        <v>837</v>
      </c>
    </row>
    <row r="137" spans="1:24" ht="57.75" customHeight="1" x14ac:dyDescent="0.35">
      <c r="A137" s="12" t="s">
        <v>838</v>
      </c>
      <c r="B137" s="43">
        <v>44706</v>
      </c>
      <c r="C137" s="66" t="s">
        <v>190</v>
      </c>
      <c r="D137" s="10" t="s">
        <v>839</v>
      </c>
      <c r="E137" s="11" t="s">
        <v>330</v>
      </c>
      <c r="F137" s="11" t="s">
        <v>840</v>
      </c>
      <c r="G137" s="40">
        <v>20302</v>
      </c>
      <c r="H137" s="10" t="s">
        <v>590</v>
      </c>
      <c r="I137" s="41" t="s">
        <v>841</v>
      </c>
      <c r="J137" s="81" t="s">
        <v>592</v>
      </c>
      <c r="K137" s="81" t="s">
        <v>592</v>
      </c>
      <c r="L137" s="81" t="s">
        <v>592</v>
      </c>
      <c r="M137" s="81" t="s">
        <v>592</v>
      </c>
      <c r="N137" s="81" t="s">
        <v>592</v>
      </c>
      <c r="O137" s="81" t="s">
        <v>592</v>
      </c>
      <c r="P137" s="39" t="s">
        <v>34</v>
      </c>
      <c r="Q137" s="81" t="s">
        <v>592</v>
      </c>
      <c r="R137" s="81" t="s">
        <v>592</v>
      </c>
      <c r="S137" s="81" t="s">
        <v>592</v>
      </c>
      <c r="T137" s="81" t="s">
        <v>592</v>
      </c>
      <c r="U137" s="81" t="s">
        <v>592</v>
      </c>
      <c r="V137" s="81" t="s">
        <v>592</v>
      </c>
      <c r="W137" s="81" t="s">
        <v>592</v>
      </c>
      <c r="X137" s="11" t="s">
        <v>837</v>
      </c>
    </row>
    <row r="138" spans="1:24" ht="57.75" customHeight="1" x14ac:dyDescent="0.35">
      <c r="A138" s="12" t="s">
        <v>838</v>
      </c>
      <c r="B138" s="43">
        <v>44706</v>
      </c>
      <c r="C138" s="66" t="s">
        <v>190</v>
      </c>
      <c r="D138" s="10" t="s">
        <v>839</v>
      </c>
      <c r="E138" s="11" t="s">
        <v>330</v>
      </c>
      <c r="F138" s="11" t="s">
        <v>840</v>
      </c>
      <c r="G138" s="40">
        <v>20302</v>
      </c>
      <c r="H138" s="10" t="s">
        <v>842</v>
      </c>
      <c r="I138" s="41" t="s">
        <v>843</v>
      </c>
      <c r="J138" s="92">
        <v>1050005.04</v>
      </c>
      <c r="K138" s="43">
        <v>44740</v>
      </c>
      <c r="L138" s="13">
        <v>44750</v>
      </c>
      <c r="M138" s="41" t="s">
        <v>844</v>
      </c>
      <c r="N138" s="50">
        <v>44760</v>
      </c>
      <c r="O138" s="86">
        <v>0</v>
      </c>
      <c r="P138" s="39" t="s">
        <v>34</v>
      </c>
      <c r="Q138" s="75" t="s">
        <v>845</v>
      </c>
      <c r="R138" s="46"/>
      <c r="S138" s="47"/>
      <c r="T138" s="87">
        <v>1050005.04</v>
      </c>
      <c r="U138" s="40"/>
      <c r="V138" s="152">
        <v>44795</v>
      </c>
      <c r="W138" s="21" t="s">
        <v>688</v>
      </c>
      <c r="X138" s="11" t="s">
        <v>274</v>
      </c>
    </row>
    <row r="139" spans="1:24" ht="57.75" customHeight="1" x14ac:dyDescent="0.35">
      <c r="A139" s="12" t="s">
        <v>838</v>
      </c>
      <c r="B139" s="43">
        <v>44706</v>
      </c>
      <c r="C139" s="66" t="s">
        <v>190</v>
      </c>
      <c r="D139" s="10" t="s">
        <v>839</v>
      </c>
      <c r="E139" s="11" t="s">
        <v>330</v>
      </c>
      <c r="F139" s="11" t="s">
        <v>840</v>
      </c>
      <c r="G139" s="40">
        <v>20302</v>
      </c>
      <c r="H139" s="10" t="s">
        <v>842</v>
      </c>
      <c r="I139" s="41" t="s">
        <v>846</v>
      </c>
      <c r="J139" s="92">
        <v>512502.46</v>
      </c>
      <c r="K139" s="50">
        <v>44781</v>
      </c>
      <c r="L139" s="50">
        <v>44792</v>
      </c>
      <c r="M139" s="12" t="s">
        <v>847</v>
      </c>
      <c r="N139" s="50">
        <v>44783</v>
      </c>
      <c r="O139" s="86">
        <v>0</v>
      </c>
      <c r="P139" s="89" t="s">
        <v>34</v>
      </c>
      <c r="Q139" s="14" t="s">
        <v>848</v>
      </c>
      <c r="R139" s="187"/>
      <c r="S139" s="172"/>
      <c r="T139" s="87">
        <v>512502.46</v>
      </c>
      <c r="U139" s="91"/>
      <c r="V139" s="170">
        <v>44819</v>
      </c>
      <c r="W139" s="21" t="s">
        <v>302</v>
      </c>
      <c r="X139" s="171" t="s">
        <v>274</v>
      </c>
    </row>
    <row r="140" spans="1:24" ht="57.75" customHeight="1" x14ac:dyDescent="0.35">
      <c r="A140" s="12" t="s">
        <v>838</v>
      </c>
      <c r="B140" s="43">
        <v>44706</v>
      </c>
      <c r="C140" s="66" t="s">
        <v>190</v>
      </c>
      <c r="D140" s="10" t="s">
        <v>839</v>
      </c>
      <c r="E140" s="11" t="s">
        <v>330</v>
      </c>
      <c r="F140" s="11" t="s">
        <v>840</v>
      </c>
      <c r="G140" s="40">
        <v>20302</v>
      </c>
      <c r="H140" s="10" t="s">
        <v>849</v>
      </c>
      <c r="I140" s="41" t="s">
        <v>850</v>
      </c>
      <c r="J140" s="92">
        <v>446856.071</v>
      </c>
      <c r="K140" s="43">
        <v>44740</v>
      </c>
      <c r="L140" s="13">
        <v>44747</v>
      </c>
      <c r="M140" s="41" t="s">
        <v>851</v>
      </c>
      <c r="N140" s="50">
        <v>44747</v>
      </c>
      <c r="O140" s="86">
        <v>0</v>
      </c>
      <c r="P140" s="39" t="s">
        <v>34</v>
      </c>
      <c r="Q140" s="75" t="s">
        <v>852</v>
      </c>
      <c r="R140" s="46"/>
      <c r="S140" s="47"/>
      <c r="T140" s="87">
        <v>446856.05</v>
      </c>
      <c r="U140" s="40"/>
      <c r="V140" s="152">
        <v>44784</v>
      </c>
      <c r="W140" s="21" t="s">
        <v>700</v>
      </c>
      <c r="X140" s="11" t="s">
        <v>274</v>
      </c>
    </row>
    <row r="141" spans="1:24" ht="51" customHeight="1" x14ac:dyDescent="0.35">
      <c r="A141" s="12" t="s">
        <v>853</v>
      </c>
      <c r="B141" s="43">
        <v>44714</v>
      </c>
      <c r="C141" s="95" t="s">
        <v>190</v>
      </c>
      <c r="D141" s="11" t="s">
        <v>854</v>
      </c>
      <c r="E141" s="11" t="s">
        <v>330</v>
      </c>
      <c r="F141" s="11" t="s">
        <v>831</v>
      </c>
      <c r="G141" s="40">
        <v>20304</v>
      </c>
      <c r="H141" s="11" t="s">
        <v>855</v>
      </c>
      <c r="I141" s="41" t="s">
        <v>856</v>
      </c>
      <c r="J141" s="92">
        <v>320486.65000000002</v>
      </c>
      <c r="K141" s="43">
        <v>44748</v>
      </c>
      <c r="L141" s="13">
        <v>44760</v>
      </c>
      <c r="M141" s="41" t="s">
        <v>857</v>
      </c>
      <c r="N141" s="50">
        <v>44760</v>
      </c>
      <c r="O141" s="86">
        <v>0</v>
      </c>
      <c r="P141" s="40" t="s">
        <v>40</v>
      </c>
      <c r="Q141" s="75" t="s">
        <v>858</v>
      </c>
      <c r="R141" s="46"/>
      <c r="S141" s="47"/>
      <c r="T141" s="87">
        <v>320486.65000000002</v>
      </c>
      <c r="U141" s="47"/>
      <c r="V141" s="152">
        <v>44795</v>
      </c>
      <c r="W141" s="21" t="s">
        <v>688</v>
      </c>
      <c r="X141" s="11" t="s">
        <v>274</v>
      </c>
    </row>
    <row r="142" spans="1:24" ht="69" customHeight="1" x14ac:dyDescent="0.35">
      <c r="A142" s="12" t="s">
        <v>853</v>
      </c>
      <c r="B142" s="43">
        <v>44725</v>
      </c>
      <c r="C142" s="95" t="s">
        <v>21</v>
      </c>
      <c r="D142" s="11" t="s">
        <v>854</v>
      </c>
      <c r="E142" s="11" t="s">
        <v>330</v>
      </c>
      <c r="F142" s="11" t="s">
        <v>859</v>
      </c>
      <c r="G142" s="40">
        <v>20304</v>
      </c>
      <c r="H142" s="11" t="s">
        <v>501</v>
      </c>
      <c r="I142" s="41" t="s">
        <v>860</v>
      </c>
      <c r="J142" s="92">
        <v>79071.75</v>
      </c>
      <c r="K142" s="43">
        <v>44749</v>
      </c>
      <c r="L142" s="13">
        <v>44761</v>
      </c>
      <c r="M142" s="41" t="s">
        <v>861</v>
      </c>
      <c r="N142" s="50">
        <v>44760</v>
      </c>
      <c r="O142" s="86">
        <v>0</v>
      </c>
      <c r="P142" s="40" t="s">
        <v>40</v>
      </c>
      <c r="Q142" s="75" t="s">
        <v>862</v>
      </c>
      <c r="R142" s="46"/>
      <c r="S142" s="47"/>
      <c r="T142" s="87">
        <v>79071.75</v>
      </c>
      <c r="U142" s="47"/>
      <c r="V142" s="152">
        <v>44795</v>
      </c>
      <c r="W142" s="21" t="s">
        <v>688</v>
      </c>
      <c r="X142" s="11" t="s">
        <v>274</v>
      </c>
    </row>
    <row r="143" spans="1:24" ht="66.75" customHeight="1" x14ac:dyDescent="0.35">
      <c r="A143" s="12" t="s">
        <v>863</v>
      </c>
      <c r="B143" s="43">
        <v>44722</v>
      </c>
      <c r="C143" s="151" t="s">
        <v>864</v>
      </c>
      <c r="D143" s="11" t="s">
        <v>865</v>
      </c>
      <c r="E143" s="11" t="s">
        <v>330</v>
      </c>
      <c r="F143" s="11" t="s">
        <v>866</v>
      </c>
      <c r="G143" s="40">
        <v>20199</v>
      </c>
      <c r="H143" s="11" t="s">
        <v>384</v>
      </c>
      <c r="I143" s="41" t="s">
        <v>867</v>
      </c>
      <c r="J143" s="92">
        <v>12568585.460000001</v>
      </c>
      <c r="K143" s="43">
        <v>44753</v>
      </c>
      <c r="L143" s="13">
        <v>44774</v>
      </c>
      <c r="M143" s="12" t="s">
        <v>868</v>
      </c>
      <c r="N143" s="50">
        <v>44763</v>
      </c>
      <c r="O143" s="86">
        <v>0</v>
      </c>
      <c r="P143" s="39" t="s">
        <v>34</v>
      </c>
      <c r="Q143" s="144" t="s">
        <v>869</v>
      </c>
      <c r="R143" s="46"/>
      <c r="S143" s="47"/>
      <c r="T143" s="145">
        <v>12568585.460000001</v>
      </c>
      <c r="U143" s="40"/>
      <c r="V143" s="13">
        <v>44798</v>
      </c>
      <c r="W143" s="21" t="s">
        <v>535</v>
      </c>
      <c r="X143" s="11" t="s">
        <v>274</v>
      </c>
    </row>
    <row r="144" spans="1:24" ht="66.75" customHeight="1" x14ac:dyDescent="0.35">
      <c r="A144" s="12" t="s">
        <v>863</v>
      </c>
      <c r="B144" s="43">
        <v>44722</v>
      </c>
      <c r="C144" s="151" t="s">
        <v>870</v>
      </c>
      <c r="D144" s="11" t="s">
        <v>865</v>
      </c>
      <c r="E144" s="11" t="s">
        <v>330</v>
      </c>
      <c r="F144" s="11" t="s">
        <v>866</v>
      </c>
      <c r="G144" s="40">
        <v>20199</v>
      </c>
      <c r="H144" s="11" t="s">
        <v>384</v>
      </c>
      <c r="I144" s="41" t="s">
        <v>871</v>
      </c>
      <c r="J144" s="92">
        <v>2569391.7400000002</v>
      </c>
      <c r="K144" s="43">
        <v>44797</v>
      </c>
      <c r="L144" s="13">
        <v>44809</v>
      </c>
      <c r="M144" s="12" t="s">
        <v>872</v>
      </c>
      <c r="N144" s="50">
        <v>44804</v>
      </c>
      <c r="O144" s="86">
        <v>0</v>
      </c>
      <c r="P144" s="39" t="s">
        <v>34</v>
      </c>
      <c r="Q144" s="144" t="s">
        <v>873</v>
      </c>
      <c r="R144" s="266"/>
      <c r="S144" s="265"/>
      <c r="T144" s="145">
        <v>2569391.7400000002</v>
      </c>
      <c r="U144" s="91"/>
      <c r="V144" s="170">
        <v>44840</v>
      </c>
      <c r="W144" s="21" t="s">
        <v>391</v>
      </c>
      <c r="X144" s="103" t="s">
        <v>624</v>
      </c>
    </row>
    <row r="145" spans="1:24" ht="66.75" customHeight="1" x14ac:dyDescent="0.35">
      <c r="A145" s="12" t="s">
        <v>863</v>
      </c>
      <c r="B145" s="43">
        <v>44722</v>
      </c>
      <c r="C145" s="151" t="s">
        <v>874</v>
      </c>
      <c r="D145" s="11" t="s">
        <v>865</v>
      </c>
      <c r="E145" s="11" t="s">
        <v>330</v>
      </c>
      <c r="F145" s="11" t="s">
        <v>866</v>
      </c>
      <c r="G145" s="40">
        <v>20199</v>
      </c>
      <c r="H145" s="11" t="s">
        <v>384</v>
      </c>
      <c r="I145" s="41" t="s">
        <v>875</v>
      </c>
      <c r="J145" s="92">
        <v>2865803.17</v>
      </c>
      <c r="K145" s="43">
        <v>44797</v>
      </c>
      <c r="L145" s="13">
        <v>44809</v>
      </c>
      <c r="M145" s="12" t="s">
        <v>876</v>
      </c>
      <c r="N145" s="50">
        <v>44804</v>
      </c>
      <c r="O145" s="86">
        <v>0</v>
      </c>
      <c r="P145" s="39" t="s">
        <v>34</v>
      </c>
      <c r="Q145" s="144" t="s">
        <v>877</v>
      </c>
      <c r="R145" s="266"/>
      <c r="S145" s="265"/>
      <c r="T145" s="145">
        <v>2865803.17</v>
      </c>
      <c r="U145" s="91"/>
      <c r="V145" s="170">
        <v>44840</v>
      </c>
      <c r="W145" s="21" t="s">
        <v>391</v>
      </c>
      <c r="X145" s="103" t="s">
        <v>624</v>
      </c>
    </row>
    <row r="146" spans="1:24" ht="60.75" customHeight="1" x14ac:dyDescent="0.35">
      <c r="A146" s="12" t="s">
        <v>863</v>
      </c>
      <c r="B146" s="43">
        <v>44722</v>
      </c>
      <c r="C146" s="151" t="s">
        <v>864</v>
      </c>
      <c r="D146" s="11" t="s">
        <v>865</v>
      </c>
      <c r="E146" s="11" t="s">
        <v>330</v>
      </c>
      <c r="F146" s="11" t="s">
        <v>866</v>
      </c>
      <c r="G146" s="40">
        <v>20199</v>
      </c>
      <c r="H146" s="11" t="s">
        <v>878</v>
      </c>
      <c r="I146" s="41" t="s">
        <v>879</v>
      </c>
      <c r="J146" s="92">
        <v>1951073.03</v>
      </c>
      <c r="K146" s="43">
        <v>44753</v>
      </c>
      <c r="L146" s="13">
        <v>44774</v>
      </c>
      <c r="M146" s="41" t="s">
        <v>880</v>
      </c>
      <c r="N146" s="50">
        <v>44757</v>
      </c>
      <c r="O146" s="86">
        <v>0</v>
      </c>
      <c r="P146" s="39" t="s">
        <v>34</v>
      </c>
      <c r="Q146" s="144" t="s">
        <v>881</v>
      </c>
      <c r="R146" s="46"/>
      <c r="S146" s="47"/>
      <c r="T146" s="145">
        <v>1951073.03</v>
      </c>
      <c r="U146" s="40"/>
      <c r="V146" s="152">
        <v>44795</v>
      </c>
      <c r="W146" s="21" t="s">
        <v>688</v>
      </c>
      <c r="X146" s="103" t="s">
        <v>624</v>
      </c>
    </row>
    <row r="147" spans="1:24" ht="64.5" customHeight="1" x14ac:dyDescent="0.35">
      <c r="A147" s="12" t="s">
        <v>863</v>
      </c>
      <c r="B147" s="43">
        <v>44722</v>
      </c>
      <c r="C147" s="151" t="s">
        <v>870</v>
      </c>
      <c r="D147" s="11" t="s">
        <v>865</v>
      </c>
      <c r="E147" s="11" t="s">
        <v>330</v>
      </c>
      <c r="F147" s="11" t="s">
        <v>866</v>
      </c>
      <c r="G147" s="40">
        <v>20199</v>
      </c>
      <c r="H147" s="11" t="s">
        <v>878</v>
      </c>
      <c r="I147" s="41" t="s">
        <v>882</v>
      </c>
      <c r="J147" s="92">
        <v>369659.04700000002</v>
      </c>
      <c r="K147" s="43">
        <v>44797</v>
      </c>
      <c r="L147" s="13">
        <v>44809</v>
      </c>
      <c r="M147" s="12" t="s">
        <v>883</v>
      </c>
      <c r="N147" s="50">
        <v>44805</v>
      </c>
      <c r="O147" s="86">
        <v>0</v>
      </c>
      <c r="P147" s="39" t="s">
        <v>34</v>
      </c>
      <c r="Q147" s="144" t="s">
        <v>884</v>
      </c>
      <c r="R147" s="266"/>
      <c r="S147" s="265"/>
      <c r="T147" s="145">
        <v>369659.04700000002</v>
      </c>
      <c r="U147" s="91"/>
      <c r="V147" s="170">
        <v>44840</v>
      </c>
      <c r="W147" s="21" t="s">
        <v>391</v>
      </c>
      <c r="X147" s="103" t="s">
        <v>624</v>
      </c>
    </row>
    <row r="148" spans="1:24" ht="65.25" customHeight="1" x14ac:dyDescent="0.35">
      <c r="A148" s="12" t="s">
        <v>863</v>
      </c>
      <c r="B148" s="43">
        <v>44722</v>
      </c>
      <c r="C148" s="151" t="s">
        <v>874</v>
      </c>
      <c r="D148" s="11" t="s">
        <v>865</v>
      </c>
      <c r="E148" s="11" t="s">
        <v>330</v>
      </c>
      <c r="F148" s="11" t="s">
        <v>866</v>
      </c>
      <c r="G148" s="40">
        <v>20199</v>
      </c>
      <c r="H148" s="11" t="s">
        <v>878</v>
      </c>
      <c r="I148" s="41" t="s">
        <v>885</v>
      </c>
      <c r="J148" s="92">
        <v>536560.16</v>
      </c>
      <c r="K148" s="43">
        <v>44797</v>
      </c>
      <c r="L148" s="13">
        <v>44809</v>
      </c>
      <c r="M148" s="12" t="s">
        <v>886</v>
      </c>
      <c r="N148" s="50">
        <v>44805</v>
      </c>
      <c r="O148" s="86">
        <v>0</v>
      </c>
      <c r="P148" s="39" t="s">
        <v>34</v>
      </c>
      <c r="Q148" s="144" t="s">
        <v>887</v>
      </c>
      <c r="R148" s="266"/>
      <c r="S148" s="265"/>
      <c r="T148" s="145">
        <v>536560.16</v>
      </c>
      <c r="U148" s="91"/>
      <c r="V148" s="170">
        <v>44840</v>
      </c>
      <c r="W148" s="21" t="s">
        <v>391</v>
      </c>
      <c r="X148" s="103" t="s">
        <v>624</v>
      </c>
    </row>
    <row r="149" spans="1:24" ht="59.25" customHeight="1" x14ac:dyDescent="0.35">
      <c r="A149" s="12" t="s">
        <v>888</v>
      </c>
      <c r="B149" s="43">
        <v>44722</v>
      </c>
      <c r="C149" s="95" t="s">
        <v>190</v>
      </c>
      <c r="D149" s="11" t="s">
        <v>889</v>
      </c>
      <c r="E149" s="76" t="s">
        <v>262</v>
      </c>
      <c r="F149" s="11" t="s">
        <v>890</v>
      </c>
      <c r="G149" s="40">
        <v>10804</v>
      </c>
      <c r="H149" s="11" t="s">
        <v>891</v>
      </c>
      <c r="I149" s="41" t="s">
        <v>892</v>
      </c>
      <c r="J149" s="92">
        <v>585588.6</v>
      </c>
      <c r="K149" s="43">
        <v>44769</v>
      </c>
      <c r="L149" s="13">
        <v>44777</v>
      </c>
      <c r="M149" s="41" t="s">
        <v>893</v>
      </c>
      <c r="N149" s="50">
        <v>44776</v>
      </c>
      <c r="O149" s="86">
        <v>0</v>
      </c>
      <c r="P149" s="40" t="s">
        <v>40</v>
      </c>
      <c r="Q149" s="144" t="s">
        <v>894</v>
      </c>
      <c r="R149" s="187"/>
      <c r="S149" s="172"/>
      <c r="T149" s="145">
        <v>585588.6</v>
      </c>
      <c r="U149" s="40"/>
      <c r="V149" s="13">
        <v>44812</v>
      </c>
      <c r="W149" s="21" t="s">
        <v>580</v>
      </c>
      <c r="X149" s="11" t="s">
        <v>274</v>
      </c>
    </row>
    <row r="150" spans="1:24" ht="59.25" customHeight="1" x14ac:dyDescent="0.35">
      <c r="A150" s="12" t="s">
        <v>888</v>
      </c>
      <c r="B150" s="43">
        <v>44722</v>
      </c>
      <c r="C150" s="95" t="s">
        <v>190</v>
      </c>
      <c r="D150" s="11" t="s">
        <v>889</v>
      </c>
      <c r="E150" s="76" t="s">
        <v>262</v>
      </c>
      <c r="F150" s="11" t="s">
        <v>890</v>
      </c>
      <c r="G150" s="40">
        <v>10804</v>
      </c>
      <c r="H150" s="11" t="s">
        <v>891</v>
      </c>
      <c r="I150" s="41" t="s">
        <v>895</v>
      </c>
      <c r="J150" s="92">
        <v>109384</v>
      </c>
      <c r="K150" s="43">
        <v>44789</v>
      </c>
      <c r="L150" s="13">
        <v>44796</v>
      </c>
      <c r="M150" s="41" t="s">
        <v>896</v>
      </c>
      <c r="N150" s="50">
        <v>44789</v>
      </c>
      <c r="O150" s="86">
        <v>0</v>
      </c>
      <c r="P150" s="40" t="s">
        <v>40</v>
      </c>
      <c r="Q150" s="106" t="s">
        <v>897</v>
      </c>
      <c r="R150" s="187"/>
      <c r="S150" s="172"/>
      <c r="T150" s="145">
        <v>109384</v>
      </c>
      <c r="U150" s="40"/>
      <c r="V150" s="170">
        <v>44826</v>
      </c>
      <c r="W150" s="21" t="s">
        <v>428</v>
      </c>
      <c r="X150" s="11" t="s">
        <v>274</v>
      </c>
    </row>
    <row r="151" spans="1:24" ht="59.25" customHeight="1" x14ac:dyDescent="0.35">
      <c r="A151" s="12" t="s">
        <v>888</v>
      </c>
      <c r="B151" s="43">
        <v>44722</v>
      </c>
      <c r="C151" s="95" t="s">
        <v>190</v>
      </c>
      <c r="D151" s="11" t="s">
        <v>889</v>
      </c>
      <c r="E151" s="76" t="s">
        <v>262</v>
      </c>
      <c r="F151" s="11" t="s">
        <v>890</v>
      </c>
      <c r="G151" s="40">
        <v>10804</v>
      </c>
      <c r="H151" s="11" t="s">
        <v>891</v>
      </c>
      <c r="I151" s="41" t="s">
        <v>898</v>
      </c>
      <c r="J151" s="92">
        <v>332129.59999999998</v>
      </c>
      <c r="K151" s="43">
        <v>44873</v>
      </c>
      <c r="L151" s="13">
        <v>44880</v>
      </c>
      <c r="M151" s="41" t="s">
        <v>899</v>
      </c>
      <c r="N151" s="50">
        <v>44881</v>
      </c>
      <c r="O151" s="86">
        <v>0</v>
      </c>
      <c r="P151" s="48" t="s">
        <v>40</v>
      </c>
      <c r="Q151" s="144" t="s">
        <v>900</v>
      </c>
      <c r="R151" s="187"/>
      <c r="S151" s="331"/>
      <c r="T151" s="203"/>
      <c r="U151" s="145">
        <v>332129.59999999998</v>
      </c>
      <c r="V151" s="65">
        <v>44917</v>
      </c>
      <c r="W151" s="40" t="s">
        <v>213</v>
      </c>
      <c r="X151" s="11" t="s">
        <v>624</v>
      </c>
    </row>
    <row r="152" spans="1:24" ht="51" customHeight="1" x14ac:dyDescent="0.35">
      <c r="A152" s="12" t="s">
        <v>901</v>
      </c>
      <c r="B152" s="43">
        <v>44722</v>
      </c>
      <c r="C152" s="66" t="s">
        <v>371</v>
      </c>
      <c r="D152" s="11" t="s">
        <v>902</v>
      </c>
      <c r="E152" s="11" t="s">
        <v>330</v>
      </c>
      <c r="F152" s="11" t="s">
        <v>903</v>
      </c>
      <c r="G152" s="40">
        <v>20202</v>
      </c>
      <c r="H152" s="71" t="s">
        <v>680</v>
      </c>
      <c r="I152" s="81" t="s">
        <v>680</v>
      </c>
      <c r="J152" s="81" t="s">
        <v>680</v>
      </c>
      <c r="K152" s="81" t="s">
        <v>680</v>
      </c>
      <c r="L152" s="71" t="s">
        <v>680</v>
      </c>
      <c r="M152" s="81" t="s">
        <v>680</v>
      </c>
      <c r="N152" s="81" t="s">
        <v>680</v>
      </c>
      <c r="O152" s="81" t="s">
        <v>680</v>
      </c>
      <c r="P152" s="39" t="s">
        <v>27</v>
      </c>
      <c r="Q152" s="185" t="s">
        <v>680</v>
      </c>
      <c r="R152" s="81" t="s">
        <v>680</v>
      </c>
      <c r="S152" s="81" t="s">
        <v>680</v>
      </c>
      <c r="T152" s="185" t="s">
        <v>680</v>
      </c>
      <c r="U152" s="81" t="s">
        <v>680</v>
      </c>
      <c r="V152" s="81" t="s">
        <v>680</v>
      </c>
      <c r="W152" s="81" t="s">
        <v>680</v>
      </c>
      <c r="X152" s="71" t="s">
        <v>680</v>
      </c>
    </row>
    <row r="153" spans="1:24" ht="51" customHeight="1" x14ac:dyDescent="0.35">
      <c r="A153" s="12" t="s">
        <v>904</v>
      </c>
      <c r="B153" s="43">
        <v>44728</v>
      </c>
      <c r="C153" s="95" t="s">
        <v>581</v>
      </c>
      <c r="D153" s="11" t="s">
        <v>905</v>
      </c>
      <c r="E153" s="11" t="s">
        <v>330</v>
      </c>
      <c r="F153" s="11" t="s">
        <v>906</v>
      </c>
      <c r="G153" s="40">
        <v>20101</v>
      </c>
      <c r="H153" s="11" t="s">
        <v>907</v>
      </c>
      <c r="I153" s="41" t="s">
        <v>908</v>
      </c>
      <c r="J153" s="92">
        <v>15933</v>
      </c>
      <c r="K153" s="43">
        <v>44760</v>
      </c>
      <c r="L153" s="13">
        <v>44770</v>
      </c>
      <c r="M153" s="41" t="s">
        <v>909</v>
      </c>
      <c r="N153" s="50">
        <v>44761</v>
      </c>
      <c r="O153" s="86">
        <v>0</v>
      </c>
      <c r="P153" s="40" t="s">
        <v>40</v>
      </c>
      <c r="Q153" s="75" t="s">
        <v>910</v>
      </c>
      <c r="R153" s="46"/>
      <c r="S153" s="47"/>
      <c r="T153" s="87">
        <v>15930</v>
      </c>
      <c r="U153" s="40"/>
      <c r="V153" s="13">
        <v>44798</v>
      </c>
      <c r="W153" s="21" t="s">
        <v>535</v>
      </c>
      <c r="X153" s="11" t="s">
        <v>274</v>
      </c>
    </row>
    <row r="154" spans="1:24" ht="51.75" customHeight="1" x14ac:dyDescent="0.35">
      <c r="A154" s="12" t="s">
        <v>904</v>
      </c>
      <c r="B154" s="43">
        <v>44728</v>
      </c>
      <c r="C154" s="95" t="s">
        <v>190</v>
      </c>
      <c r="D154" s="11" t="s">
        <v>905</v>
      </c>
      <c r="E154" s="11" t="s">
        <v>330</v>
      </c>
      <c r="F154" s="11" t="s">
        <v>906</v>
      </c>
      <c r="G154" s="40">
        <v>20101</v>
      </c>
      <c r="H154" s="11" t="s">
        <v>911</v>
      </c>
      <c r="I154" s="30" t="s">
        <v>912</v>
      </c>
      <c r="J154" s="92">
        <f>810.21*678.48</f>
        <v>549711.28080000007</v>
      </c>
      <c r="K154" s="43">
        <v>44760</v>
      </c>
      <c r="L154" s="13">
        <v>44770</v>
      </c>
      <c r="M154" s="41" t="s">
        <v>913</v>
      </c>
      <c r="N154" s="50">
        <v>44764</v>
      </c>
      <c r="O154" s="86">
        <v>0</v>
      </c>
      <c r="P154" s="40" t="s">
        <v>40</v>
      </c>
      <c r="Q154" s="75" t="s">
        <v>914</v>
      </c>
      <c r="R154" s="46"/>
      <c r="S154" s="47"/>
      <c r="T154" s="87">
        <v>549711.28080000007</v>
      </c>
      <c r="U154" s="40"/>
      <c r="V154" s="13">
        <v>44798</v>
      </c>
      <c r="W154" s="21" t="s">
        <v>535</v>
      </c>
      <c r="X154" s="11" t="s">
        <v>274</v>
      </c>
    </row>
    <row r="155" spans="1:24" ht="51.75" customHeight="1" x14ac:dyDescent="0.35">
      <c r="A155" s="12" t="s">
        <v>904</v>
      </c>
      <c r="B155" s="43">
        <v>44728</v>
      </c>
      <c r="C155" s="95" t="s">
        <v>581</v>
      </c>
      <c r="D155" s="11" t="s">
        <v>905</v>
      </c>
      <c r="E155" s="11" t="s">
        <v>330</v>
      </c>
      <c r="F155" s="11" t="s">
        <v>906</v>
      </c>
      <c r="G155" s="40">
        <v>20101</v>
      </c>
      <c r="H155" s="11" t="s">
        <v>915</v>
      </c>
      <c r="I155" s="30" t="s">
        <v>916</v>
      </c>
      <c r="J155" s="92">
        <f>142.945*678.48</f>
        <v>96985.323600000003</v>
      </c>
      <c r="K155" s="43">
        <v>44762</v>
      </c>
      <c r="L155" s="13">
        <v>44774</v>
      </c>
      <c r="M155" s="41" t="s">
        <v>917</v>
      </c>
      <c r="N155" s="50">
        <v>44801</v>
      </c>
      <c r="O155" s="86">
        <v>0</v>
      </c>
      <c r="P155" s="40" t="s">
        <v>40</v>
      </c>
      <c r="Q155" s="75" t="s">
        <v>918</v>
      </c>
      <c r="R155" s="46"/>
      <c r="S155" s="47"/>
      <c r="T155" s="87">
        <v>96985.323600000003</v>
      </c>
      <c r="U155" s="40"/>
      <c r="V155" s="170">
        <v>44805</v>
      </c>
      <c r="W155" s="21" t="s">
        <v>539</v>
      </c>
      <c r="X155" s="11" t="s">
        <v>919</v>
      </c>
    </row>
    <row r="156" spans="1:24" ht="66.75" customHeight="1" x14ac:dyDescent="0.35">
      <c r="A156" s="12" t="s">
        <v>904</v>
      </c>
      <c r="B156" s="43">
        <v>44728</v>
      </c>
      <c r="C156" s="151" t="s">
        <v>920</v>
      </c>
      <c r="D156" s="11" t="s">
        <v>905</v>
      </c>
      <c r="E156" s="11" t="s">
        <v>330</v>
      </c>
      <c r="F156" s="11" t="s">
        <v>906</v>
      </c>
      <c r="G156" s="40">
        <v>20101</v>
      </c>
      <c r="H156" s="11" t="s">
        <v>921</v>
      </c>
      <c r="I156" s="30" t="s">
        <v>922</v>
      </c>
      <c r="J156" s="92">
        <v>539517.93500000006</v>
      </c>
      <c r="K156" s="43">
        <v>44764</v>
      </c>
      <c r="L156" s="13">
        <v>44776</v>
      </c>
      <c r="M156" s="12" t="s">
        <v>923</v>
      </c>
      <c r="N156" s="50">
        <v>44776</v>
      </c>
      <c r="O156" s="86">
        <v>0</v>
      </c>
      <c r="P156" s="40" t="s">
        <v>40</v>
      </c>
      <c r="Q156" s="14" t="s">
        <v>924</v>
      </c>
      <c r="R156" s="187"/>
      <c r="S156" s="172"/>
      <c r="T156" s="87">
        <v>539517.93500000006</v>
      </c>
      <c r="U156" s="40"/>
      <c r="V156" s="13">
        <v>44812</v>
      </c>
      <c r="W156" s="21" t="s">
        <v>580</v>
      </c>
      <c r="X156" s="11" t="s">
        <v>620</v>
      </c>
    </row>
    <row r="157" spans="1:24" ht="66.75" customHeight="1" x14ac:dyDescent="0.35">
      <c r="A157" s="12" t="s">
        <v>904</v>
      </c>
      <c r="B157" s="43">
        <v>44728</v>
      </c>
      <c r="C157" s="95" t="s">
        <v>190</v>
      </c>
      <c r="D157" s="11" t="s">
        <v>905</v>
      </c>
      <c r="E157" s="11" t="s">
        <v>330</v>
      </c>
      <c r="F157" s="11" t="s">
        <v>906</v>
      </c>
      <c r="G157" s="40">
        <v>20101</v>
      </c>
      <c r="H157" s="10" t="s">
        <v>573</v>
      </c>
      <c r="I157" s="30" t="s">
        <v>925</v>
      </c>
      <c r="J157" s="92">
        <v>483075</v>
      </c>
      <c r="K157" s="43">
        <v>44776</v>
      </c>
      <c r="L157" s="13">
        <v>44788</v>
      </c>
      <c r="M157" s="12" t="s">
        <v>926</v>
      </c>
      <c r="N157" s="94">
        <v>44781</v>
      </c>
      <c r="O157" s="86">
        <v>0</v>
      </c>
      <c r="P157" s="40" t="s">
        <v>40</v>
      </c>
      <c r="Q157" s="14" t="s">
        <v>927</v>
      </c>
      <c r="R157" s="187"/>
      <c r="S157" s="172"/>
      <c r="T157" s="87">
        <v>483075</v>
      </c>
      <c r="U157" s="40"/>
      <c r="V157" s="13">
        <v>44812</v>
      </c>
      <c r="W157" s="21" t="s">
        <v>580</v>
      </c>
      <c r="X157" s="11" t="s">
        <v>620</v>
      </c>
    </row>
    <row r="158" spans="1:24" ht="60" customHeight="1" x14ac:dyDescent="0.35">
      <c r="A158" s="12" t="s">
        <v>928</v>
      </c>
      <c r="B158" s="43">
        <v>44733</v>
      </c>
      <c r="C158" s="151" t="s">
        <v>28</v>
      </c>
      <c r="D158" s="11" t="s">
        <v>929</v>
      </c>
      <c r="E158" s="11" t="s">
        <v>330</v>
      </c>
      <c r="F158" s="11" t="s">
        <v>930</v>
      </c>
      <c r="G158" s="40">
        <v>20104</v>
      </c>
      <c r="H158" s="11" t="s">
        <v>931</v>
      </c>
      <c r="I158" s="11" t="s">
        <v>932</v>
      </c>
      <c r="J158" s="92">
        <f>683.75*498.556</f>
        <v>340887.66499999998</v>
      </c>
      <c r="K158" s="43">
        <v>44757</v>
      </c>
      <c r="L158" s="13">
        <v>44785</v>
      </c>
      <c r="M158" s="41" t="s">
        <v>933</v>
      </c>
      <c r="N158" s="50">
        <v>44762</v>
      </c>
      <c r="O158" s="86">
        <v>0</v>
      </c>
      <c r="P158" s="39" t="s">
        <v>34</v>
      </c>
      <c r="Q158" s="75" t="s">
        <v>934</v>
      </c>
      <c r="R158" s="46"/>
      <c r="S158" s="47"/>
      <c r="T158" s="87">
        <v>340887.66499999998</v>
      </c>
      <c r="U158" s="40"/>
      <c r="V158" s="13">
        <v>44798</v>
      </c>
      <c r="W158" s="21" t="s">
        <v>535</v>
      </c>
      <c r="X158" s="11" t="s">
        <v>274</v>
      </c>
    </row>
    <row r="159" spans="1:24" ht="60.75" customHeight="1" x14ac:dyDescent="0.35">
      <c r="A159" s="12" t="s">
        <v>928</v>
      </c>
      <c r="B159" s="43">
        <v>44733</v>
      </c>
      <c r="C159" s="151" t="s">
        <v>935</v>
      </c>
      <c r="D159" s="11" t="s">
        <v>929</v>
      </c>
      <c r="E159" s="11" t="s">
        <v>330</v>
      </c>
      <c r="F159" s="11" t="s">
        <v>930</v>
      </c>
      <c r="G159" s="40">
        <v>20104</v>
      </c>
      <c r="H159" s="11" t="s">
        <v>936</v>
      </c>
      <c r="I159" s="66" t="s">
        <v>937</v>
      </c>
      <c r="J159" s="81" t="s">
        <v>592</v>
      </c>
      <c r="K159" s="81" t="s">
        <v>592</v>
      </c>
      <c r="L159" s="81" t="s">
        <v>592</v>
      </c>
      <c r="M159" s="81" t="s">
        <v>592</v>
      </c>
      <c r="N159" s="81" t="s">
        <v>592</v>
      </c>
      <c r="O159" s="81" t="s">
        <v>592</v>
      </c>
      <c r="P159" s="39" t="s">
        <v>34</v>
      </c>
      <c r="Q159" s="81" t="s">
        <v>592</v>
      </c>
      <c r="R159" s="81" t="s">
        <v>592</v>
      </c>
      <c r="S159" s="81" t="s">
        <v>592</v>
      </c>
      <c r="T159" s="81" t="s">
        <v>592</v>
      </c>
      <c r="U159" s="81" t="s">
        <v>592</v>
      </c>
      <c r="V159" s="81" t="s">
        <v>592</v>
      </c>
      <c r="W159" s="81" t="s">
        <v>592</v>
      </c>
      <c r="X159" s="81" t="s">
        <v>592</v>
      </c>
    </row>
    <row r="160" spans="1:24" ht="57" customHeight="1" x14ac:dyDescent="0.35">
      <c r="A160" s="12" t="s">
        <v>938</v>
      </c>
      <c r="B160" s="43">
        <v>44746</v>
      </c>
      <c r="C160" s="151" t="s">
        <v>406</v>
      </c>
      <c r="D160" s="11" t="s">
        <v>939</v>
      </c>
      <c r="E160" s="11" t="s">
        <v>330</v>
      </c>
      <c r="F160" s="11" t="s">
        <v>940</v>
      </c>
      <c r="G160" s="40">
        <v>29906</v>
      </c>
      <c r="H160" s="11" t="s">
        <v>701</v>
      </c>
      <c r="I160" s="66" t="s">
        <v>941</v>
      </c>
      <c r="J160" s="92">
        <v>95033</v>
      </c>
      <c r="K160" s="43" t="s">
        <v>942</v>
      </c>
      <c r="L160" s="13">
        <v>44784</v>
      </c>
      <c r="M160" s="12" t="s">
        <v>943</v>
      </c>
      <c r="N160" s="50">
        <v>44777</v>
      </c>
      <c r="O160" s="86">
        <v>0</v>
      </c>
      <c r="P160" s="89" t="s">
        <v>134</v>
      </c>
      <c r="Q160" s="75" t="s">
        <v>944</v>
      </c>
      <c r="R160" s="46"/>
      <c r="S160" s="47"/>
      <c r="T160" s="87">
        <v>95033</v>
      </c>
      <c r="U160" s="47"/>
      <c r="V160" s="13">
        <v>44812</v>
      </c>
      <c r="W160" s="21" t="s">
        <v>580</v>
      </c>
      <c r="X160" s="11" t="s">
        <v>620</v>
      </c>
    </row>
    <row r="161" spans="1:24" ht="69.75" customHeight="1" x14ac:dyDescent="0.35">
      <c r="A161" s="12" t="s">
        <v>938</v>
      </c>
      <c r="B161" s="43">
        <v>44746</v>
      </c>
      <c r="C161" s="207" t="s">
        <v>945</v>
      </c>
      <c r="D161" s="11" t="s">
        <v>939</v>
      </c>
      <c r="E161" s="11" t="s">
        <v>330</v>
      </c>
      <c r="F161" s="11" t="s">
        <v>940</v>
      </c>
      <c r="G161" s="40">
        <v>29906</v>
      </c>
      <c r="H161" s="11" t="s">
        <v>696</v>
      </c>
      <c r="I161" s="205" t="s">
        <v>946</v>
      </c>
      <c r="J161" s="166">
        <v>221101.45</v>
      </c>
      <c r="K161" s="50">
        <v>44774</v>
      </c>
      <c r="L161" s="13">
        <v>44785</v>
      </c>
      <c r="M161" s="12" t="s">
        <v>947</v>
      </c>
      <c r="N161" s="50">
        <v>44781</v>
      </c>
      <c r="O161" s="86">
        <v>0</v>
      </c>
      <c r="P161" s="89" t="s">
        <v>134</v>
      </c>
      <c r="Q161" s="75" t="s">
        <v>948</v>
      </c>
      <c r="R161" s="46"/>
      <c r="S161" s="47"/>
      <c r="T161" s="87">
        <v>221101.45</v>
      </c>
      <c r="U161" s="47"/>
      <c r="V161" s="13">
        <v>44812</v>
      </c>
      <c r="W161" s="21" t="s">
        <v>580</v>
      </c>
      <c r="X161" s="11" t="s">
        <v>620</v>
      </c>
    </row>
    <row r="162" spans="1:24" ht="55.5" customHeight="1" x14ac:dyDescent="0.35">
      <c r="A162" s="12" t="s">
        <v>949</v>
      </c>
      <c r="B162" s="43">
        <v>44728</v>
      </c>
      <c r="C162" s="95" t="s">
        <v>131</v>
      </c>
      <c r="D162" s="11" t="s">
        <v>950</v>
      </c>
      <c r="E162" s="11" t="s">
        <v>330</v>
      </c>
      <c r="F162" s="11" t="s">
        <v>951</v>
      </c>
      <c r="G162" s="48">
        <v>20203</v>
      </c>
      <c r="H162" s="11" t="s">
        <v>952</v>
      </c>
      <c r="I162" s="200" t="s">
        <v>953</v>
      </c>
      <c r="J162" s="204">
        <v>216960</v>
      </c>
      <c r="K162" s="43" t="s">
        <v>954</v>
      </c>
      <c r="L162" s="13">
        <v>44812</v>
      </c>
      <c r="M162" s="41" t="s">
        <v>955</v>
      </c>
      <c r="N162" s="50">
        <v>44806</v>
      </c>
      <c r="O162" s="86">
        <v>0</v>
      </c>
      <c r="P162" s="89" t="s">
        <v>134</v>
      </c>
      <c r="Q162" s="75" t="s">
        <v>956</v>
      </c>
      <c r="R162" s="46"/>
      <c r="S162" s="47"/>
      <c r="T162" s="87">
        <v>216960</v>
      </c>
      <c r="U162" s="40"/>
      <c r="V162" s="170">
        <v>44840</v>
      </c>
      <c r="W162" s="21" t="s">
        <v>391</v>
      </c>
      <c r="X162" s="11" t="s">
        <v>274</v>
      </c>
    </row>
    <row r="163" spans="1:24" ht="72.75" customHeight="1" x14ac:dyDescent="0.35">
      <c r="A163" s="12" t="s">
        <v>957</v>
      </c>
      <c r="B163" s="43">
        <v>44728</v>
      </c>
      <c r="C163" s="95" t="s">
        <v>28</v>
      </c>
      <c r="D163" s="11" t="s">
        <v>958</v>
      </c>
      <c r="E163" s="11" t="s">
        <v>330</v>
      </c>
      <c r="F163" s="11" t="s">
        <v>959</v>
      </c>
      <c r="G163" s="48">
        <v>29901</v>
      </c>
      <c r="H163" s="11" t="s">
        <v>603</v>
      </c>
      <c r="I163" s="201" t="s">
        <v>960</v>
      </c>
      <c r="J163" s="92">
        <v>32991</v>
      </c>
      <c r="K163" s="43">
        <v>44764</v>
      </c>
      <c r="L163" s="13">
        <v>44781</v>
      </c>
      <c r="M163" s="41" t="s">
        <v>961</v>
      </c>
      <c r="N163" s="50">
        <v>44776</v>
      </c>
      <c r="O163" s="86">
        <v>0</v>
      </c>
      <c r="P163" s="89" t="s">
        <v>134</v>
      </c>
      <c r="Q163" s="14" t="s">
        <v>962</v>
      </c>
      <c r="R163" s="187"/>
      <c r="S163" s="172"/>
      <c r="T163" s="87">
        <v>32991</v>
      </c>
      <c r="U163" s="40"/>
      <c r="V163" s="13">
        <v>44812</v>
      </c>
      <c r="W163" s="21" t="s">
        <v>580</v>
      </c>
      <c r="X163" s="11" t="s">
        <v>274</v>
      </c>
    </row>
    <row r="164" spans="1:24" ht="78.75" customHeight="1" x14ac:dyDescent="0.35">
      <c r="A164" s="12" t="s">
        <v>957</v>
      </c>
      <c r="B164" s="43">
        <v>44728</v>
      </c>
      <c r="C164" s="95" t="s">
        <v>28</v>
      </c>
      <c r="D164" s="11" t="s">
        <v>958</v>
      </c>
      <c r="E164" s="11" t="s">
        <v>330</v>
      </c>
      <c r="F164" s="11" t="s">
        <v>959</v>
      </c>
      <c r="G164" s="40">
        <v>29901</v>
      </c>
      <c r="H164" s="120" t="s">
        <v>24</v>
      </c>
      <c r="I164" s="189" t="s">
        <v>963</v>
      </c>
      <c r="J164" s="188">
        <v>31513.439999999999</v>
      </c>
      <c r="K164" s="43" t="s">
        <v>954</v>
      </c>
      <c r="L164" s="13">
        <v>44783</v>
      </c>
      <c r="M164" s="41" t="s">
        <v>964</v>
      </c>
      <c r="N164" s="50">
        <v>44771</v>
      </c>
      <c r="O164" s="86">
        <v>0</v>
      </c>
      <c r="P164" s="89" t="s">
        <v>134</v>
      </c>
      <c r="Q164" s="14" t="s">
        <v>965</v>
      </c>
      <c r="R164" s="187"/>
      <c r="S164" s="172"/>
      <c r="T164" s="87">
        <v>31513.439999999999</v>
      </c>
      <c r="U164" s="40"/>
      <c r="V164" s="170">
        <v>44805</v>
      </c>
      <c r="W164" s="21" t="s">
        <v>539</v>
      </c>
      <c r="X164" s="11" t="s">
        <v>274</v>
      </c>
    </row>
    <row r="165" spans="1:24" ht="76.5" customHeight="1" x14ac:dyDescent="0.35">
      <c r="A165" s="12" t="s">
        <v>966</v>
      </c>
      <c r="B165" s="43">
        <v>44750</v>
      </c>
      <c r="C165" s="95" t="s">
        <v>28</v>
      </c>
      <c r="D165" s="11" t="s">
        <v>967</v>
      </c>
      <c r="E165" s="11" t="s">
        <v>330</v>
      </c>
      <c r="F165" s="11" t="s">
        <v>968</v>
      </c>
      <c r="G165" s="40">
        <v>29905</v>
      </c>
      <c r="H165" s="18" t="s">
        <v>969</v>
      </c>
      <c r="I165" s="165" t="s">
        <v>970</v>
      </c>
      <c r="J165" s="188">
        <v>16017.75</v>
      </c>
      <c r="K165" s="43" t="s">
        <v>942</v>
      </c>
      <c r="L165" s="13" t="s">
        <v>971</v>
      </c>
      <c r="M165" s="41" t="s">
        <v>972</v>
      </c>
      <c r="N165" s="50">
        <v>44783</v>
      </c>
      <c r="O165" s="86">
        <v>0</v>
      </c>
      <c r="P165" s="89" t="s">
        <v>134</v>
      </c>
      <c r="Q165" s="14" t="s">
        <v>973</v>
      </c>
      <c r="R165" s="187"/>
      <c r="S165" s="172"/>
      <c r="T165" s="87">
        <v>16017.75</v>
      </c>
      <c r="U165" s="40"/>
      <c r="V165" s="170">
        <v>44819</v>
      </c>
      <c r="W165" s="21" t="s">
        <v>302</v>
      </c>
      <c r="X165" s="11" t="s">
        <v>274</v>
      </c>
    </row>
    <row r="166" spans="1:24" ht="76.5" customHeight="1" x14ac:dyDescent="0.35">
      <c r="A166" s="12" t="s">
        <v>966</v>
      </c>
      <c r="B166" s="43">
        <v>44750</v>
      </c>
      <c r="C166" s="95" t="s">
        <v>28</v>
      </c>
      <c r="D166" s="11" t="s">
        <v>967</v>
      </c>
      <c r="E166" s="163" t="s">
        <v>330</v>
      </c>
      <c r="F166" s="11" t="s">
        <v>968</v>
      </c>
      <c r="G166" s="40">
        <v>29905</v>
      </c>
      <c r="H166" s="18" t="s">
        <v>974</v>
      </c>
      <c r="I166" s="190" t="s">
        <v>975</v>
      </c>
      <c r="J166" s="188">
        <v>25990</v>
      </c>
      <c r="K166" s="43" t="s">
        <v>942</v>
      </c>
      <c r="L166" s="13">
        <v>44789</v>
      </c>
      <c r="M166" s="41" t="s">
        <v>976</v>
      </c>
      <c r="N166" s="50">
        <v>44776</v>
      </c>
      <c r="O166" s="86">
        <v>0</v>
      </c>
      <c r="P166" s="89" t="s">
        <v>134</v>
      </c>
      <c r="Q166" s="14" t="s">
        <v>977</v>
      </c>
      <c r="R166" s="187"/>
      <c r="S166" s="172"/>
      <c r="T166" s="87">
        <v>25990</v>
      </c>
      <c r="U166" s="40"/>
      <c r="V166" s="13">
        <v>44812</v>
      </c>
      <c r="W166" s="21" t="s">
        <v>580</v>
      </c>
      <c r="X166" s="11" t="s">
        <v>274</v>
      </c>
    </row>
    <row r="167" spans="1:24" ht="62.25" customHeight="1" x14ac:dyDescent="0.35">
      <c r="A167" s="12" t="s">
        <v>978</v>
      </c>
      <c r="B167" s="43">
        <v>44750</v>
      </c>
      <c r="C167" s="95" t="s">
        <v>28</v>
      </c>
      <c r="D167" s="11" t="s">
        <v>979</v>
      </c>
      <c r="E167" s="76" t="s">
        <v>262</v>
      </c>
      <c r="F167" s="11" t="s">
        <v>980</v>
      </c>
      <c r="G167" s="40">
        <v>10807</v>
      </c>
      <c r="H167" s="11" t="s">
        <v>981</v>
      </c>
      <c r="I167" s="190" t="s">
        <v>982</v>
      </c>
      <c r="J167" s="188">
        <f>1411.37*663.01</f>
        <v>935752.42369999993</v>
      </c>
      <c r="K167" s="43">
        <v>44798</v>
      </c>
      <c r="L167" s="13">
        <v>44805</v>
      </c>
      <c r="M167" s="41" t="s">
        <v>983</v>
      </c>
      <c r="N167" s="50">
        <v>44805</v>
      </c>
      <c r="O167" s="86">
        <v>0</v>
      </c>
      <c r="P167" s="89" t="s">
        <v>134</v>
      </c>
      <c r="Q167" s="14" t="s">
        <v>984</v>
      </c>
      <c r="R167" s="187"/>
      <c r="S167" s="172"/>
      <c r="T167" s="87">
        <v>935752.42369999993</v>
      </c>
      <c r="U167" s="47"/>
      <c r="V167" s="13">
        <v>44847</v>
      </c>
      <c r="W167" s="21" t="s">
        <v>370</v>
      </c>
      <c r="X167" s="11" t="s">
        <v>274</v>
      </c>
    </row>
    <row r="168" spans="1:24" ht="62.25" customHeight="1" x14ac:dyDescent="0.35">
      <c r="A168" s="12" t="s">
        <v>978</v>
      </c>
      <c r="B168" s="43">
        <v>44750</v>
      </c>
      <c r="C168" s="95" t="s">
        <v>28</v>
      </c>
      <c r="D168" s="11" t="s">
        <v>979</v>
      </c>
      <c r="E168" s="76" t="s">
        <v>262</v>
      </c>
      <c r="F168" s="11" t="s">
        <v>980</v>
      </c>
      <c r="G168" s="40">
        <v>10807</v>
      </c>
      <c r="H168" s="11" t="s">
        <v>981</v>
      </c>
      <c r="I168" s="190" t="s">
        <v>985</v>
      </c>
      <c r="J168" s="188">
        <f>1915.35*636.39</f>
        <v>1218909.5865</v>
      </c>
      <c r="K168" s="43">
        <v>44832</v>
      </c>
      <c r="L168" s="13">
        <v>44839</v>
      </c>
      <c r="M168" s="41" t="s">
        <v>986</v>
      </c>
      <c r="N168" s="50">
        <v>44839</v>
      </c>
      <c r="O168" s="86">
        <v>0</v>
      </c>
      <c r="P168" s="89" t="s">
        <v>134</v>
      </c>
      <c r="Q168" s="75" t="s">
        <v>987</v>
      </c>
      <c r="R168" s="46"/>
      <c r="S168" s="47"/>
      <c r="T168" s="98"/>
      <c r="U168" s="87">
        <v>1218909.5865</v>
      </c>
      <c r="V168" s="170">
        <v>44875</v>
      </c>
      <c r="W168" s="21" t="s">
        <v>163</v>
      </c>
      <c r="X168" s="11" t="s">
        <v>274</v>
      </c>
    </row>
    <row r="169" spans="1:24" ht="62.25" customHeight="1" x14ac:dyDescent="0.35">
      <c r="A169" s="12" t="s">
        <v>978</v>
      </c>
      <c r="B169" s="43">
        <v>44750</v>
      </c>
      <c r="C169" s="95" t="s">
        <v>28</v>
      </c>
      <c r="D169" s="11" t="s">
        <v>979</v>
      </c>
      <c r="E169" s="76" t="s">
        <v>262</v>
      </c>
      <c r="F169" s="11" t="s">
        <v>980</v>
      </c>
      <c r="G169" s="40">
        <v>10807</v>
      </c>
      <c r="H169" s="11" t="s">
        <v>981</v>
      </c>
      <c r="I169" s="190" t="s">
        <v>988</v>
      </c>
      <c r="J169" s="188">
        <f>339*624.86</f>
        <v>211827.54</v>
      </c>
      <c r="K169" s="43">
        <v>44855</v>
      </c>
      <c r="L169" s="13">
        <v>44862</v>
      </c>
      <c r="M169" s="41" t="s">
        <v>989</v>
      </c>
      <c r="N169" s="50">
        <v>44862</v>
      </c>
      <c r="O169" s="86">
        <v>0</v>
      </c>
      <c r="P169" s="89" t="s">
        <v>134</v>
      </c>
      <c r="Q169" s="75" t="s">
        <v>990</v>
      </c>
      <c r="R169" s="46"/>
      <c r="S169" s="47"/>
      <c r="T169" s="98"/>
      <c r="U169" s="87">
        <v>211827.54</v>
      </c>
      <c r="V169" s="65">
        <v>44896</v>
      </c>
      <c r="W169" s="40" t="s">
        <v>168</v>
      </c>
      <c r="X169" s="11" t="s">
        <v>274</v>
      </c>
    </row>
    <row r="170" spans="1:24" ht="62.25" customHeight="1" x14ac:dyDescent="0.35">
      <c r="A170" s="12" t="s">
        <v>978</v>
      </c>
      <c r="B170" s="43">
        <v>44750</v>
      </c>
      <c r="C170" s="95" t="s">
        <v>28</v>
      </c>
      <c r="D170" s="11" t="s">
        <v>979</v>
      </c>
      <c r="E170" s="76" t="s">
        <v>262</v>
      </c>
      <c r="F170" s="11" t="s">
        <v>980</v>
      </c>
      <c r="G170" s="40">
        <v>10807</v>
      </c>
      <c r="H170" s="11" t="s">
        <v>981</v>
      </c>
      <c r="I170" s="190" t="s">
        <v>991</v>
      </c>
      <c r="J170" s="188">
        <f>406.8*615.16</f>
        <v>250247.08799999999</v>
      </c>
      <c r="K170" s="43">
        <v>44879</v>
      </c>
      <c r="L170" s="13">
        <v>44886</v>
      </c>
      <c r="M170" s="41" t="s">
        <v>992</v>
      </c>
      <c r="N170" s="50">
        <v>44886</v>
      </c>
      <c r="O170" s="86">
        <v>0</v>
      </c>
      <c r="P170" s="89" t="s">
        <v>134</v>
      </c>
      <c r="Q170" s="180" t="s">
        <v>993</v>
      </c>
      <c r="R170" s="312"/>
      <c r="S170" s="209"/>
      <c r="T170" s="203"/>
      <c r="U170" s="183">
        <v>250247.08799999999</v>
      </c>
      <c r="V170" s="65">
        <v>44917</v>
      </c>
      <c r="W170" s="40" t="s">
        <v>213</v>
      </c>
      <c r="X170" s="11" t="s">
        <v>274</v>
      </c>
    </row>
    <row r="171" spans="1:24" ht="62.25" customHeight="1" x14ac:dyDescent="0.35">
      <c r="A171" s="12" t="s">
        <v>978</v>
      </c>
      <c r="B171" s="43">
        <v>44750</v>
      </c>
      <c r="C171" s="95" t="s">
        <v>28</v>
      </c>
      <c r="D171" s="11" t="s">
        <v>979</v>
      </c>
      <c r="E171" s="76" t="s">
        <v>262</v>
      </c>
      <c r="F171" s="11" t="s">
        <v>980</v>
      </c>
      <c r="G171" s="40">
        <v>10807</v>
      </c>
      <c r="H171" s="11" t="s">
        <v>981</v>
      </c>
      <c r="I171" s="190" t="s">
        <v>994</v>
      </c>
      <c r="J171" s="188">
        <f>367.25*601.02</f>
        <v>220724.595</v>
      </c>
      <c r="K171" s="50">
        <v>44895</v>
      </c>
      <c r="L171" s="50">
        <v>44902</v>
      </c>
      <c r="M171" s="41" t="s">
        <v>995</v>
      </c>
      <c r="N171" s="50">
        <v>44902</v>
      </c>
      <c r="O171" s="86">
        <v>0</v>
      </c>
      <c r="P171" s="89" t="s">
        <v>134</v>
      </c>
      <c r="Q171" s="75" t="s">
        <v>996</v>
      </c>
      <c r="R171" s="46"/>
      <c r="S171" s="47"/>
      <c r="T171" s="98"/>
      <c r="U171" s="87">
        <v>220724.595</v>
      </c>
      <c r="V171" s="170">
        <v>44938</v>
      </c>
      <c r="W171" s="21" t="s">
        <v>208</v>
      </c>
      <c r="X171" s="11" t="s">
        <v>274</v>
      </c>
    </row>
    <row r="172" spans="1:24" ht="52.5" customHeight="1" x14ac:dyDescent="0.35">
      <c r="A172" s="12" t="s">
        <v>997</v>
      </c>
      <c r="B172" s="43">
        <v>44750</v>
      </c>
      <c r="C172" s="95" t="s">
        <v>131</v>
      </c>
      <c r="D172" s="11" t="s">
        <v>998</v>
      </c>
      <c r="E172" s="11" t="s">
        <v>330</v>
      </c>
      <c r="F172" s="11" t="s">
        <v>999</v>
      </c>
      <c r="G172" s="40">
        <v>29999</v>
      </c>
      <c r="H172" s="11" t="s">
        <v>337</v>
      </c>
      <c r="I172" s="66" t="s">
        <v>1000</v>
      </c>
      <c r="J172" s="188">
        <v>40058.5</v>
      </c>
      <c r="K172" s="43">
        <v>44783</v>
      </c>
      <c r="L172" s="13">
        <v>44796</v>
      </c>
      <c r="M172" s="41" t="s">
        <v>1001</v>
      </c>
      <c r="N172" s="50">
        <v>44797</v>
      </c>
      <c r="O172" s="86">
        <v>0</v>
      </c>
      <c r="P172" s="39" t="s">
        <v>40</v>
      </c>
      <c r="Q172" s="14" t="s">
        <v>1002</v>
      </c>
      <c r="R172" s="345"/>
      <c r="S172" s="172"/>
      <c r="T172" s="87">
        <v>40058.5</v>
      </c>
      <c r="U172" s="40"/>
      <c r="V172" s="170">
        <v>44840</v>
      </c>
      <c r="W172" s="21" t="s">
        <v>391</v>
      </c>
      <c r="X172" s="11" t="s">
        <v>274</v>
      </c>
    </row>
    <row r="173" spans="1:24" ht="69" customHeight="1" x14ac:dyDescent="0.35">
      <c r="A173" s="12" t="s">
        <v>1003</v>
      </c>
      <c r="B173" s="62">
        <v>44764</v>
      </c>
      <c r="C173" s="151" t="s">
        <v>190</v>
      </c>
      <c r="D173" s="11" t="s">
        <v>1004</v>
      </c>
      <c r="E173" s="11" t="s">
        <v>463</v>
      </c>
      <c r="F173" s="11" t="s">
        <v>1005</v>
      </c>
      <c r="G173" s="40">
        <v>10804</v>
      </c>
      <c r="H173" s="11" t="s">
        <v>907</v>
      </c>
      <c r="I173" s="66" t="s">
        <v>1006</v>
      </c>
      <c r="J173" s="92">
        <v>1245000</v>
      </c>
      <c r="K173" s="43" t="s">
        <v>1007</v>
      </c>
      <c r="L173" s="13">
        <v>44803</v>
      </c>
      <c r="M173" s="41" t="s">
        <v>1008</v>
      </c>
      <c r="N173" s="50">
        <v>44803</v>
      </c>
      <c r="O173" s="86">
        <f>J173-T173</f>
        <v>888485</v>
      </c>
      <c r="P173" s="89" t="s">
        <v>134</v>
      </c>
      <c r="Q173" s="75" t="s">
        <v>1009</v>
      </c>
      <c r="R173" s="46"/>
      <c r="S173" s="47"/>
      <c r="T173" s="87">
        <v>356515</v>
      </c>
      <c r="U173" s="47"/>
      <c r="V173" s="170">
        <v>44840</v>
      </c>
      <c r="W173" s="21" t="s">
        <v>391</v>
      </c>
      <c r="X173" s="11" t="s">
        <v>274</v>
      </c>
    </row>
    <row r="174" spans="1:24" ht="69" customHeight="1" x14ac:dyDescent="0.35">
      <c r="A174" s="12" t="s">
        <v>1003</v>
      </c>
      <c r="B174" s="62">
        <v>44764</v>
      </c>
      <c r="C174" s="151" t="s">
        <v>190</v>
      </c>
      <c r="D174" s="11" t="s">
        <v>1004</v>
      </c>
      <c r="E174" s="11" t="s">
        <v>463</v>
      </c>
      <c r="F174" s="11" t="s">
        <v>1005</v>
      </c>
      <c r="G174" s="40">
        <v>10804</v>
      </c>
      <c r="H174" s="11" t="s">
        <v>907</v>
      </c>
      <c r="I174" s="66" t="s">
        <v>1006</v>
      </c>
      <c r="J174" s="92" t="s">
        <v>470</v>
      </c>
      <c r="K174" s="43" t="s">
        <v>1007</v>
      </c>
      <c r="L174" s="13">
        <v>44895</v>
      </c>
      <c r="M174" s="41" t="s">
        <v>1010</v>
      </c>
      <c r="N174" s="50">
        <v>44895</v>
      </c>
      <c r="O174" s="86">
        <v>0</v>
      </c>
      <c r="P174" s="89" t="s">
        <v>134</v>
      </c>
      <c r="Q174" s="180" t="s">
        <v>1011</v>
      </c>
      <c r="R174" s="312"/>
      <c r="S174" s="209"/>
      <c r="T174" s="203"/>
      <c r="U174" s="183">
        <v>888485</v>
      </c>
      <c r="V174" s="170">
        <v>44938</v>
      </c>
      <c r="W174" s="21" t="s">
        <v>208</v>
      </c>
      <c r="X174" s="11" t="s">
        <v>274</v>
      </c>
    </row>
    <row r="175" spans="1:24" ht="62.25" customHeight="1" x14ac:dyDescent="0.35">
      <c r="A175" s="105" t="s">
        <v>1012</v>
      </c>
      <c r="B175" s="43">
        <v>44771</v>
      </c>
      <c r="C175" s="259" t="s">
        <v>190</v>
      </c>
      <c r="D175" s="11" t="s">
        <v>1013</v>
      </c>
      <c r="E175" s="11" t="s">
        <v>330</v>
      </c>
      <c r="F175" s="11" t="s">
        <v>1014</v>
      </c>
      <c r="G175" s="40">
        <v>29999</v>
      </c>
      <c r="H175" s="11" t="s">
        <v>1015</v>
      </c>
      <c r="I175" s="66" t="s">
        <v>1016</v>
      </c>
      <c r="J175" s="92">
        <v>617375.5</v>
      </c>
      <c r="K175" s="43" t="s">
        <v>1017</v>
      </c>
      <c r="L175" s="13" t="s">
        <v>1018</v>
      </c>
      <c r="M175" s="41" t="s">
        <v>1019</v>
      </c>
      <c r="N175" s="50">
        <v>44841</v>
      </c>
      <c r="O175" s="86">
        <v>0</v>
      </c>
      <c r="P175" s="89" t="s">
        <v>134</v>
      </c>
      <c r="Q175" s="75" t="s">
        <v>1020</v>
      </c>
      <c r="R175" s="46"/>
      <c r="S175" s="47"/>
      <c r="T175" s="98"/>
      <c r="U175" s="87">
        <v>617375.5</v>
      </c>
      <c r="V175" s="170">
        <v>44875</v>
      </c>
      <c r="W175" s="21" t="s">
        <v>163</v>
      </c>
      <c r="X175" s="11" t="s">
        <v>274</v>
      </c>
    </row>
    <row r="176" spans="1:24" ht="75" customHeight="1" x14ac:dyDescent="0.35">
      <c r="A176" s="105" t="s">
        <v>1012</v>
      </c>
      <c r="B176" s="43">
        <v>44771</v>
      </c>
      <c r="C176" s="259" t="s">
        <v>145</v>
      </c>
      <c r="D176" s="11" t="s">
        <v>1013</v>
      </c>
      <c r="E176" s="11" t="s">
        <v>330</v>
      </c>
      <c r="F176" s="11" t="s">
        <v>1014</v>
      </c>
      <c r="G176" s="40">
        <v>29999</v>
      </c>
      <c r="H176" s="11" t="s">
        <v>337</v>
      </c>
      <c r="I176" s="66" t="s">
        <v>1021</v>
      </c>
      <c r="J176" s="92">
        <v>64410</v>
      </c>
      <c r="K176" s="43" t="s">
        <v>1017</v>
      </c>
      <c r="L176" s="13">
        <v>44806</v>
      </c>
      <c r="M176" s="41" t="s">
        <v>1022</v>
      </c>
      <c r="N176" s="50">
        <v>44804</v>
      </c>
      <c r="O176" s="86">
        <v>0</v>
      </c>
      <c r="P176" s="89" t="s">
        <v>134</v>
      </c>
      <c r="Q176" s="75" t="s">
        <v>1023</v>
      </c>
      <c r="R176" s="46"/>
      <c r="S176" s="47"/>
      <c r="T176" s="87">
        <v>64410</v>
      </c>
      <c r="U176" s="47"/>
      <c r="V176" s="170">
        <v>44840</v>
      </c>
      <c r="W176" s="21" t="s">
        <v>391</v>
      </c>
      <c r="X176" s="11" t="s">
        <v>274</v>
      </c>
    </row>
    <row r="177" spans="1:24" ht="62.25" customHeight="1" x14ac:dyDescent="0.35">
      <c r="A177" s="12" t="s">
        <v>1024</v>
      </c>
      <c r="B177" s="240">
        <v>44771</v>
      </c>
      <c r="C177" s="95" t="s">
        <v>371</v>
      </c>
      <c r="D177" s="11" t="s">
        <v>1025</v>
      </c>
      <c r="E177" s="11" t="s">
        <v>330</v>
      </c>
      <c r="F177" s="11" t="s">
        <v>1026</v>
      </c>
      <c r="G177" s="40">
        <v>20202</v>
      </c>
      <c r="H177" s="71" t="s">
        <v>680</v>
      </c>
      <c r="I177" s="81" t="s">
        <v>680</v>
      </c>
      <c r="J177" s="81" t="s">
        <v>680</v>
      </c>
      <c r="K177" s="81" t="s">
        <v>680</v>
      </c>
      <c r="L177" s="71" t="s">
        <v>680</v>
      </c>
      <c r="M177" s="81" t="s">
        <v>680</v>
      </c>
      <c r="N177" s="81" t="s">
        <v>680</v>
      </c>
      <c r="O177" s="81" t="s">
        <v>680</v>
      </c>
      <c r="P177" s="89" t="s">
        <v>134</v>
      </c>
      <c r="Q177" s="81" t="s">
        <v>680</v>
      </c>
      <c r="R177" s="81" t="s">
        <v>680</v>
      </c>
      <c r="S177" s="81" t="s">
        <v>680</v>
      </c>
      <c r="T177" s="81" t="s">
        <v>680</v>
      </c>
      <c r="U177" s="81" t="s">
        <v>680</v>
      </c>
      <c r="V177" s="81" t="s">
        <v>680</v>
      </c>
      <c r="W177" s="81" t="s">
        <v>680</v>
      </c>
      <c r="X177" s="81" t="s">
        <v>680</v>
      </c>
    </row>
    <row r="178" spans="1:24" ht="113.25" customHeight="1" x14ac:dyDescent="0.35">
      <c r="A178" s="22" t="s">
        <v>1027</v>
      </c>
      <c r="B178" s="43">
        <v>44776</v>
      </c>
      <c r="C178" s="95" t="s">
        <v>123</v>
      </c>
      <c r="D178" s="11" t="s">
        <v>1028</v>
      </c>
      <c r="E178" s="11" t="s">
        <v>1029</v>
      </c>
      <c r="F178" s="11" t="s">
        <v>1030</v>
      </c>
      <c r="G178" s="40">
        <v>10401</v>
      </c>
      <c r="H178" s="11" t="s">
        <v>1031</v>
      </c>
      <c r="I178" s="41" t="s">
        <v>1032</v>
      </c>
      <c r="J178" s="92">
        <v>566000.04509999999</v>
      </c>
      <c r="K178" s="43">
        <v>44799</v>
      </c>
      <c r="L178" s="13">
        <v>44832</v>
      </c>
      <c r="M178" s="41" t="s">
        <v>1033</v>
      </c>
      <c r="N178" s="50">
        <v>44810</v>
      </c>
      <c r="O178" s="86">
        <v>0</v>
      </c>
      <c r="P178" s="89" t="s">
        <v>134</v>
      </c>
      <c r="Q178" s="144" t="s">
        <v>1034</v>
      </c>
      <c r="R178" s="213"/>
      <c r="S178" s="203"/>
      <c r="T178" s="294"/>
      <c r="U178" s="145">
        <v>566000.04509999999</v>
      </c>
      <c r="V178" s="13">
        <v>44882</v>
      </c>
      <c r="W178" s="29" t="s">
        <v>138</v>
      </c>
      <c r="X178" s="11" t="s">
        <v>274</v>
      </c>
    </row>
    <row r="179" spans="1:24" ht="100.5" customHeight="1" x14ac:dyDescent="0.35">
      <c r="A179" s="12" t="s">
        <v>1035</v>
      </c>
      <c r="B179" s="43">
        <v>44776</v>
      </c>
      <c r="C179" s="95" t="s">
        <v>190</v>
      </c>
      <c r="D179" s="11" t="s">
        <v>1036</v>
      </c>
      <c r="E179" s="11" t="s">
        <v>330</v>
      </c>
      <c r="F179" s="11" t="s">
        <v>572</v>
      </c>
      <c r="G179" s="40">
        <v>20401</v>
      </c>
      <c r="H179" s="11" t="s">
        <v>1037</v>
      </c>
      <c r="I179" s="66" t="s">
        <v>1038</v>
      </c>
      <c r="J179" s="92">
        <v>959449.1</v>
      </c>
      <c r="K179" s="43">
        <v>44806</v>
      </c>
      <c r="L179" s="13">
        <v>44837</v>
      </c>
      <c r="M179" s="41" t="s">
        <v>1039</v>
      </c>
      <c r="N179" s="50">
        <v>44818</v>
      </c>
      <c r="O179" s="86">
        <v>0</v>
      </c>
      <c r="P179" s="89" t="s">
        <v>134</v>
      </c>
      <c r="Q179" s="75" t="s">
        <v>1040</v>
      </c>
      <c r="R179" s="328"/>
      <c r="S179" s="47"/>
      <c r="T179" s="87">
        <v>959449.1</v>
      </c>
      <c r="U179" s="40"/>
      <c r="V179" s="170">
        <v>44854</v>
      </c>
      <c r="W179" s="21" t="s">
        <v>1041</v>
      </c>
      <c r="X179" s="11" t="s">
        <v>274</v>
      </c>
    </row>
    <row r="180" spans="1:24" ht="96.75" customHeight="1" x14ac:dyDescent="0.35">
      <c r="A180" s="12" t="s">
        <v>1035</v>
      </c>
      <c r="B180" s="43">
        <v>44776</v>
      </c>
      <c r="C180" s="95" t="s">
        <v>123</v>
      </c>
      <c r="D180" s="11" t="s">
        <v>1036</v>
      </c>
      <c r="E180" s="11" t="s">
        <v>330</v>
      </c>
      <c r="F180" s="11" t="s">
        <v>572</v>
      </c>
      <c r="G180" s="40">
        <v>20401</v>
      </c>
      <c r="H180" s="11" t="s">
        <v>658</v>
      </c>
      <c r="I180" s="66" t="s">
        <v>1042</v>
      </c>
      <c r="J180" s="92">
        <v>192100</v>
      </c>
      <c r="K180" s="43">
        <v>44806</v>
      </c>
      <c r="L180" s="13">
        <v>44875</v>
      </c>
      <c r="M180" s="41" t="s">
        <v>1043</v>
      </c>
      <c r="N180" s="50">
        <v>44854</v>
      </c>
      <c r="O180" s="86">
        <v>0</v>
      </c>
      <c r="P180" s="89" t="s">
        <v>134</v>
      </c>
      <c r="Q180" s="180" t="s">
        <v>1044</v>
      </c>
      <c r="R180" s="51"/>
      <c r="S180" s="311"/>
      <c r="T180" s="203"/>
      <c r="U180" s="183">
        <v>192100</v>
      </c>
      <c r="V180" s="13">
        <v>44889</v>
      </c>
      <c r="W180" s="18" t="s">
        <v>177</v>
      </c>
      <c r="X180" s="11" t="s">
        <v>274</v>
      </c>
    </row>
    <row r="181" spans="1:24" ht="96.75" customHeight="1" x14ac:dyDescent="0.35">
      <c r="A181" s="12" t="s">
        <v>1035</v>
      </c>
      <c r="B181" s="43">
        <v>44776</v>
      </c>
      <c r="C181" s="95" t="s">
        <v>123</v>
      </c>
      <c r="D181" s="11" t="s">
        <v>1036</v>
      </c>
      <c r="E181" s="11" t="s">
        <v>330</v>
      </c>
      <c r="F181" s="11" t="s">
        <v>572</v>
      </c>
      <c r="G181" s="40">
        <v>20401</v>
      </c>
      <c r="H181" s="11" t="s">
        <v>1045</v>
      </c>
      <c r="I181" s="163" t="s">
        <v>1046</v>
      </c>
      <c r="J181" s="92">
        <v>155488</v>
      </c>
      <c r="K181" s="43">
        <v>44806</v>
      </c>
      <c r="L181" s="13">
        <v>44939</v>
      </c>
      <c r="M181" s="12" t="s">
        <v>1047</v>
      </c>
      <c r="N181" s="50">
        <v>44861</v>
      </c>
      <c r="O181" s="86">
        <v>0</v>
      </c>
      <c r="P181" s="89" t="s">
        <v>134</v>
      </c>
      <c r="Q181" s="180" t="s">
        <v>1048</v>
      </c>
      <c r="R181" s="51"/>
      <c r="S181" s="311"/>
      <c r="T181" s="203"/>
      <c r="U181" s="183">
        <v>155488</v>
      </c>
      <c r="V181" s="65">
        <v>44896</v>
      </c>
      <c r="W181" s="40" t="s">
        <v>168</v>
      </c>
      <c r="X181" s="11" t="s">
        <v>274</v>
      </c>
    </row>
    <row r="182" spans="1:24" ht="96.75" customHeight="1" x14ac:dyDescent="0.35">
      <c r="A182" s="12" t="s">
        <v>1035</v>
      </c>
      <c r="B182" s="43">
        <v>44776</v>
      </c>
      <c r="C182" s="95" t="s">
        <v>123</v>
      </c>
      <c r="D182" s="11" t="s">
        <v>1036</v>
      </c>
      <c r="E182" s="11" t="s">
        <v>330</v>
      </c>
      <c r="F182" s="11" t="s">
        <v>572</v>
      </c>
      <c r="G182" s="40">
        <v>20401</v>
      </c>
      <c r="H182" s="11" t="s">
        <v>1049</v>
      </c>
      <c r="I182" s="66" t="s">
        <v>1050</v>
      </c>
      <c r="J182" s="92">
        <v>1113844.8419999999</v>
      </c>
      <c r="K182" s="43">
        <v>44806</v>
      </c>
      <c r="L182" s="13">
        <v>44875</v>
      </c>
      <c r="M182" s="41" t="s">
        <v>1051</v>
      </c>
      <c r="N182" s="50">
        <v>44895</v>
      </c>
      <c r="O182" s="86">
        <v>0</v>
      </c>
      <c r="P182" s="89" t="s">
        <v>134</v>
      </c>
      <c r="Q182" s="75" t="s">
        <v>1052</v>
      </c>
      <c r="R182" s="46"/>
      <c r="S182" s="47"/>
      <c r="T182" s="98"/>
      <c r="U182" s="87">
        <v>1113844.8419999999</v>
      </c>
      <c r="V182" s="170">
        <v>44938</v>
      </c>
      <c r="W182" s="21" t="s">
        <v>208</v>
      </c>
      <c r="X182" s="11" t="s">
        <v>274</v>
      </c>
    </row>
    <row r="183" spans="1:24" ht="61.5" customHeight="1" x14ac:dyDescent="0.35">
      <c r="A183" s="124" t="s">
        <v>1053</v>
      </c>
      <c r="B183" s="43">
        <v>44776</v>
      </c>
      <c r="C183" s="151" t="s">
        <v>1054</v>
      </c>
      <c r="D183" s="11" t="s">
        <v>1055</v>
      </c>
      <c r="E183" s="11" t="s">
        <v>330</v>
      </c>
      <c r="F183" s="11" t="s">
        <v>1056</v>
      </c>
      <c r="G183" s="40">
        <v>20402</v>
      </c>
      <c r="H183" s="71" t="s">
        <v>680</v>
      </c>
      <c r="I183" s="71" t="s">
        <v>680</v>
      </c>
      <c r="J183" s="71" t="s">
        <v>680</v>
      </c>
      <c r="K183" s="71" t="s">
        <v>680</v>
      </c>
      <c r="L183" s="71" t="s">
        <v>680</v>
      </c>
      <c r="M183" s="71" t="s">
        <v>680</v>
      </c>
      <c r="N183" s="71" t="s">
        <v>680</v>
      </c>
      <c r="O183" s="71" t="s">
        <v>680</v>
      </c>
      <c r="P183" s="40" t="s">
        <v>40</v>
      </c>
      <c r="Q183" s="71" t="s">
        <v>680</v>
      </c>
      <c r="R183" s="71" t="s">
        <v>680</v>
      </c>
      <c r="S183" s="71" t="s">
        <v>680</v>
      </c>
      <c r="T183" s="71" t="s">
        <v>680</v>
      </c>
      <c r="U183" s="71" t="s">
        <v>680</v>
      </c>
      <c r="V183" s="71" t="s">
        <v>680</v>
      </c>
      <c r="W183" s="71" t="s">
        <v>680</v>
      </c>
      <c r="X183" s="71" t="s">
        <v>680</v>
      </c>
    </row>
    <row r="184" spans="1:24" ht="60.75" customHeight="1" x14ac:dyDescent="0.35">
      <c r="A184" s="12" t="s">
        <v>1057</v>
      </c>
      <c r="B184" s="43">
        <v>44778</v>
      </c>
      <c r="C184" s="95" t="s">
        <v>123</v>
      </c>
      <c r="D184" s="11" t="s">
        <v>1058</v>
      </c>
      <c r="E184" s="11" t="s">
        <v>330</v>
      </c>
      <c r="F184" s="11" t="s">
        <v>1059</v>
      </c>
      <c r="G184" s="40">
        <v>29904</v>
      </c>
      <c r="H184" s="11" t="s">
        <v>1060</v>
      </c>
      <c r="I184" s="66" t="s">
        <v>1061</v>
      </c>
      <c r="J184" s="92">
        <v>393000.44</v>
      </c>
      <c r="K184" s="43">
        <v>44804</v>
      </c>
      <c r="L184" s="13">
        <v>44825</v>
      </c>
      <c r="M184" s="41" t="s">
        <v>1062</v>
      </c>
      <c r="N184" s="50">
        <v>44839</v>
      </c>
      <c r="O184" s="86">
        <v>0</v>
      </c>
      <c r="P184" s="40" t="s">
        <v>40</v>
      </c>
      <c r="Q184" s="75" t="s">
        <v>1063</v>
      </c>
      <c r="R184" s="46"/>
      <c r="S184" s="47"/>
      <c r="T184" s="98"/>
      <c r="U184" s="87">
        <v>393000.44</v>
      </c>
      <c r="V184" s="170">
        <v>44875</v>
      </c>
      <c r="W184" s="21" t="s">
        <v>163</v>
      </c>
      <c r="X184" s="316" t="s">
        <v>624</v>
      </c>
    </row>
    <row r="185" spans="1:24" ht="60.75" customHeight="1" x14ac:dyDescent="0.35">
      <c r="A185" s="12" t="s">
        <v>1057</v>
      </c>
      <c r="B185" s="43">
        <v>44778</v>
      </c>
      <c r="C185" s="95" t="s">
        <v>123</v>
      </c>
      <c r="D185" s="11" t="s">
        <v>1058</v>
      </c>
      <c r="E185" s="11" t="s">
        <v>330</v>
      </c>
      <c r="F185" s="11" t="s">
        <v>1059</v>
      </c>
      <c r="G185" s="40">
        <v>29904</v>
      </c>
      <c r="H185" s="11" t="s">
        <v>1060</v>
      </c>
      <c r="I185" s="66" t="s">
        <v>1064</v>
      </c>
      <c r="J185" s="92">
        <v>64498.14</v>
      </c>
      <c r="K185" s="43">
        <v>44839</v>
      </c>
      <c r="L185" s="13">
        <v>44860</v>
      </c>
      <c r="M185" s="41" t="s">
        <v>1065</v>
      </c>
      <c r="N185" s="50">
        <v>44852</v>
      </c>
      <c r="O185" s="86">
        <v>0</v>
      </c>
      <c r="P185" s="40" t="s">
        <v>40</v>
      </c>
      <c r="Q185" s="75" t="s">
        <v>1066</v>
      </c>
      <c r="R185" s="46"/>
      <c r="S185" s="47"/>
      <c r="T185" s="98"/>
      <c r="U185" s="87">
        <v>64498.14</v>
      </c>
      <c r="V185" s="13">
        <v>44889</v>
      </c>
      <c r="W185" s="18" t="s">
        <v>177</v>
      </c>
      <c r="X185" s="245" t="s">
        <v>624</v>
      </c>
    </row>
    <row r="186" spans="1:24" ht="58.5" customHeight="1" x14ac:dyDescent="0.35">
      <c r="A186" s="12" t="s">
        <v>1067</v>
      </c>
      <c r="B186" s="43">
        <v>44776</v>
      </c>
      <c r="C186" s="12" t="s">
        <v>123</v>
      </c>
      <c r="D186" s="11" t="s">
        <v>1068</v>
      </c>
      <c r="E186" s="11" t="s">
        <v>330</v>
      </c>
      <c r="F186" s="11" t="s">
        <v>631</v>
      </c>
      <c r="G186" s="40">
        <v>29902</v>
      </c>
      <c r="H186" s="11" t="s">
        <v>1069</v>
      </c>
      <c r="I186" s="66" t="s">
        <v>1070</v>
      </c>
      <c r="J186" s="92">
        <f>639.48*14.351</f>
        <v>9177.1774800000003</v>
      </c>
      <c r="K186" s="43">
        <v>44818</v>
      </c>
      <c r="L186" s="43">
        <v>44875</v>
      </c>
      <c r="M186" s="41" t="s">
        <v>1071</v>
      </c>
      <c r="N186" s="50">
        <v>44818</v>
      </c>
      <c r="O186" s="86">
        <v>0</v>
      </c>
      <c r="P186" s="89" t="s">
        <v>134</v>
      </c>
      <c r="Q186" s="75" t="s">
        <v>1072</v>
      </c>
      <c r="R186" s="328"/>
      <c r="S186" s="47"/>
      <c r="T186" s="87">
        <v>9177.1774800000003</v>
      </c>
      <c r="U186" s="40"/>
      <c r="V186" s="170">
        <v>44854</v>
      </c>
      <c r="W186" s="21" t="s">
        <v>1041</v>
      </c>
      <c r="X186" s="11" t="s">
        <v>624</v>
      </c>
    </row>
    <row r="187" spans="1:24" ht="58.5" customHeight="1" x14ac:dyDescent="0.35">
      <c r="A187" s="12" t="s">
        <v>1067</v>
      </c>
      <c r="B187" s="43">
        <v>44776</v>
      </c>
      <c r="C187" s="12" t="s">
        <v>123</v>
      </c>
      <c r="D187" s="11" t="s">
        <v>1068</v>
      </c>
      <c r="E187" s="11" t="s">
        <v>330</v>
      </c>
      <c r="F187" s="11" t="s">
        <v>631</v>
      </c>
      <c r="G187" s="40">
        <v>29902</v>
      </c>
      <c r="H187" s="11" t="s">
        <v>1073</v>
      </c>
      <c r="I187" s="66" t="s">
        <v>1074</v>
      </c>
      <c r="J187" s="92">
        <f>639.48*176.28</f>
        <v>112727.5344</v>
      </c>
      <c r="K187" s="43">
        <v>44818</v>
      </c>
      <c r="L187" s="43">
        <v>44875</v>
      </c>
      <c r="M187" s="41" t="s">
        <v>1075</v>
      </c>
      <c r="N187" s="50">
        <v>44873</v>
      </c>
      <c r="O187" s="86">
        <v>0</v>
      </c>
      <c r="P187" s="89" t="s">
        <v>134</v>
      </c>
      <c r="Q187" s="180" t="s">
        <v>1076</v>
      </c>
      <c r="R187" s="51"/>
      <c r="S187" s="311"/>
      <c r="T187" s="203"/>
      <c r="U187" s="183">
        <v>112727.5344</v>
      </c>
      <c r="V187" s="13">
        <v>44910</v>
      </c>
      <c r="W187" s="29" t="s">
        <v>155</v>
      </c>
      <c r="X187" s="11" t="s">
        <v>624</v>
      </c>
    </row>
    <row r="188" spans="1:24" ht="58.5" customHeight="1" x14ac:dyDescent="0.35">
      <c r="A188" s="12" t="s">
        <v>1067</v>
      </c>
      <c r="B188" s="43">
        <v>44776</v>
      </c>
      <c r="C188" s="12" t="s">
        <v>123</v>
      </c>
      <c r="D188" s="11" t="s">
        <v>1068</v>
      </c>
      <c r="E188" s="11" t="s">
        <v>330</v>
      </c>
      <c r="F188" s="11" t="s">
        <v>631</v>
      </c>
      <c r="G188" s="40">
        <v>29902</v>
      </c>
      <c r="H188" s="11" t="s">
        <v>1077</v>
      </c>
      <c r="I188" s="66" t="s">
        <v>1078</v>
      </c>
      <c r="J188" s="92">
        <f>639.48*24.928</f>
        <v>15940.95744</v>
      </c>
      <c r="K188" s="43">
        <v>44818</v>
      </c>
      <c r="L188" s="43">
        <v>44875</v>
      </c>
      <c r="M188" s="41" t="s">
        <v>1079</v>
      </c>
      <c r="N188" s="50">
        <v>44830</v>
      </c>
      <c r="O188" s="86">
        <v>0</v>
      </c>
      <c r="P188" s="89" t="s">
        <v>134</v>
      </c>
      <c r="Q188" s="180" t="s">
        <v>1080</v>
      </c>
      <c r="R188" s="312"/>
      <c r="S188" s="209"/>
      <c r="T188" s="203"/>
      <c r="U188" s="183">
        <v>15940.95744</v>
      </c>
      <c r="V188" s="13">
        <v>44910</v>
      </c>
      <c r="W188" s="29" t="s">
        <v>155</v>
      </c>
      <c r="X188" s="11" t="s">
        <v>624</v>
      </c>
    </row>
    <row r="189" spans="1:24" ht="65.25" customHeight="1" x14ac:dyDescent="0.35">
      <c r="A189" s="12" t="s">
        <v>1067</v>
      </c>
      <c r="B189" s="43">
        <v>44776</v>
      </c>
      <c r="C189" s="12" t="s">
        <v>611</v>
      </c>
      <c r="D189" s="11" t="s">
        <v>1068</v>
      </c>
      <c r="E189" s="11" t="s">
        <v>330</v>
      </c>
      <c r="F189" s="11" t="s">
        <v>631</v>
      </c>
      <c r="G189" s="40">
        <v>29902</v>
      </c>
      <c r="H189" s="11" t="s">
        <v>1081</v>
      </c>
      <c r="I189" s="66" t="s">
        <v>1082</v>
      </c>
      <c r="J189" s="92">
        <v>457650</v>
      </c>
      <c r="K189" s="43">
        <v>44818</v>
      </c>
      <c r="L189" s="43">
        <v>44875</v>
      </c>
      <c r="M189" s="41" t="s">
        <v>1083</v>
      </c>
      <c r="N189" s="50">
        <v>44830</v>
      </c>
      <c r="O189" s="86">
        <v>0</v>
      </c>
      <c r="P189" s="89" t="s">
        <v>134</v>
      </c>
      <c r="Q189" s="75" t="s">
        <v>1084</v>
      </c>
      <c r="R189" s="46"/>
      <c r="S189" s="47"/>
      <c r="T189" s="87">
        <v>457650</v>
      </c>
      <c r="U189" s="40"/>
      <c r="V189" s="13">
        <v>44861</v>
      </c>
      <c r="W189" s="21" t="s">
        <v>290</v>
      </c>
      <c r="X189" s="11" t="s">
        <v>624</v>
      </c>
    </row>
    <row r="190" spans="1:24" ht="65.25" customHeight="1" x14ac:dyDescent="0.35">
      <c r="A190" s="12" t="s">
        <v>1067</v>
      </c>
      <c r="B190" s="43">
        <v>44776</v>
      </c>
      <c r="C190" s="12" t="s">
        <v>870</v>
      </c>
      <c r="D190" s="11" t="s">
        <v>1068</v>
      </c>
      <c r="E190" s="11" t="s">
        <v>330</v>
      </c>
      <c r="F190" s="11" t="s">
        <v>631</v>
      </c>
      <c r="G190" s="40">
        <v>29902</v>
      </c>
      <c r="H190" s="26" t="s">
        <v>1081</v>
      </c>
      <c r="I190" s="66" t="s">
        <v>1085</v>
      </c>
      <c r="J190" s="237">
        <v>152550</v>
      </c>
      <c r="K190" s="62">
        <v>44841</v>
      </c>
      <c r="L190" s="62">
        <v>44862</v>
      </c>
      <c r="M190" s="41" t="s">
        <v>1086</v>
      </c>
      <c r="N190" s="50">
        <v>44845</v>
      </c>
      <c r="O190" s="86">
        <v>0</v>
      </c>
      <c r="P190" s="89" t="s">
        <v>134</v>
      </c>
      <c r="Q190" s="75" t="s">
        <v>1087</v>
      </c>
      <c r="R190" s="46"/>
      <c r="S190" s="47"/>
      <c r="T190" s="98"/>
      <c r="U190" s="87">
        <v>152550</v>
      </c>
      <c r="V190" s="13">
        <v>44882</v>
      </c>
      <c r="W190" s="29" t="s">
        <v>138</v>
      </c>
      <c r="X190" s="11" t="s">
        <v>624</v>
      </c>
    </row>
    <row r="191" spans="1:24" ht="66" customHeight="1" x14ac:dyDescent="0.35">
      <c r="A191" s="12" t="s">
        <v>1067</v>
      </c>
      <c r="B191" s="43">
        <v>44776</v>
      </c>
      <c r="C191" s="12" t="s">
        <v>123</v>
      </c>
      <c r="D191" s="11" t="s">
        <v>1068</v>
      </c>
      <c r="E191" s="11" t="s">
        <v>330</v>
      </c>
      <c r="F191" s="11" t="s">
        <v>631</v>
      </c>
      <c r="G191" s="40">
        <v>29902</v>
      </c>
      <c r="H191" s="26" t="s">
        <v>1088</v>
      </c>
      <c r="I191" s="189" t="s">
        <v>1089</v>
      </c>
      <c r="J191" s="237">
        <v>93750</v>
      </c>
      <c r="K191" s="62">
        <v>44818</v>
      </c>
      <c r="L191" s="62">
        <v>44875</v>
      </c>
      <c r="M191" s="53" t="s">
        <v>1090</v>
      </c>
      <c r="N191" s="63">
        <v>44818</v>
      </c>
      <c r="O191" s="86">
        <v>0</v>
      </c>
      <c r="P191" s="89" t="s">
        <v>134</v>
      </c>
      <c r="Q191" s="75" t="s">
        <v>1091</v>
      </c>
      <c r="R191" s="46"/>
      <c r="S191" s="47"/>
      <c r="T191" s="87">
        <v>93750</v>
      </c>
      <c r="U191" s="40"/>
      <c r="V191" s="170">
        <v>44854</v>
      </c>
      <c r="W191" s="21" t="s">
        <v>1041</v>
      </c>
      <c r="X191" s="11" t="s">
        <v>624</v>
      </c>
    </row>
    <row r="192" spans="1:24" ht="73.5" customHeight="1" x14ac:dyDescent="0.35">
      <c r="A192" s="12" t="s">
        <v>1067</v>
      </c>
      <c r="B192" s="43">
        <v>44776</v>
      </c>
      <c r="C192" s="12" t="s">
        <v>123</v>
      </c>
      <c r="D192" s="11" t="s">
        <v>1068</v>
      </c>
      <c r="E192" s="11" t="s">
        <v>330</v>
      </c>
      <c r="F192" s="11" t="s">
        <v>631</v>
      </c>
      <c r="G192" s="48">
        <v>29902</v>
      </c>
      <c r="H192" s="11" t="s">
        <v>1092</v>
      </c>
      <c r="I192" s="66" t="s">
        <v>1093</v>
      </c>
      <c r="J192" s="92">
        <v>579690</v>
      </c>
      <c r="K192" s="55">
        <v>44824</v>
      </c>
      <c r="L192" s="55">
        <v>44880</v>
      </c>
      <c r="M192" s="53" t="s">
        <v>1094</v>
      </c>
      <c r="N192" s="63">
        <v>44827</v>
      </c>
      <c r="O192" s="274">
        <v>0</v>
      </c>
      <c r="P192" s="251" t="s">
        <v>134</v>
      </c>
      <c r="Q192" s="75" t="s">
        <v>1095</v>
      </c>
      <c r="R192" s="46"/>
      <c r="S192" s="47"/>
      <c r="T192" s="87">
        <v>579690</v>
      </c>
      <c r="U192" s="40"/>
      <c r="V192" s="13">
        <v>44861</v>
      </c>
      <c r="W192" s="21" t="s">
        <v>290</v>
      </c>
      <c r="X192" s="11" t="s">
        <v>624</v>
      </c>
    </row>
    <row r="193" spans="1:24" ht="73.5" customHeight="1" x14ac:dyDescent="0.35">
      <c r="A193" s="12" t="s">
        <v>1067</v>
      </c>
      <c r="B193" s="43">
        <v>44776</v>
      </c>
      <c r="C193" s="12" t="s">
        <v>123</v>
      </c>
      <c r="D193" s="11" t="s">
        <v>1068</v>
      </c>
      <c r="E193" s="11" t="s">
        <v>330</v>
      </c>
      <c r="F193" s="11" t="s">
        <v>631</v>
      </c>
      <c r="G193" s="40">
        <v>29902</v>
      </c>
      <c r="H193" s="26" t="s">
        <v>1096</v>
      </c>
      <c r="I193" s="189" t="s">
        <v>1097</v>
      </c>
      <c r="J193" s="237">
        <f>583.08*641.96</f>
        <v>374314.03680000006</v>
      </c>
      <c r="K193" s="55">
        <v>44831</v>
      </c>
      <c r="L193" s="279">
        <v>44887</v>
      </c>
      <c r="M193" s="105" t="s">
        <v>1098</v>
      </c>
      <c r="N193" s="284">
        <v>44832</v>
      </c>
      <c r="O193" s="86">
        <v>0</v>
      </c>
      <c r="P193" s="280" t="s">
        <v>134</v>
      </c>
      <c r="Q193" s="75" t="s">
        <v>1099</v>
      </c>
      <c r="R193" s="46"/>
      <c r="S193" s="47"/>
      <c r="T193" s="87">
        <v>374314.03680000006</v>
      </c>
      <c r="U193" s="40"/>
      <c r="V193" s="13">
        <v>44868</v>
      </c>
      <c r="W193" s="21" t="s">
        <v>306</v>
      </c>
      <c r="X193" s="11" t="s">
        <v>624</v>
      </c>
    </row>
    <row r="194" spans="1:24" ht="63.75" customHeight="1" x14ac:dyDescent="0.35">
      <c r="A194" s="12" t="s">
        <v>1100</v>
      </c>
      <c r="B194" s="43">
        <v>44776</v>
      </c>
      <c r="C194" s="66" t="s">
        <v>145</v>
      </c>
      <c r="D194" s="26" t="s">
        <v>1101</v>
      </c>
      <c r="E194" s="26" t="s">
        <v>330</v>
      </c>
      <c r="F194" s="26" t="s">
        <v>1102</v>
      </c>
      <c r="G194" s="268">
        <v>20104</v>
      </c>
      <c r="H194" s="26" t="s">
        <v>337</v>
      </c>
      <c r="I194" s="53" t="s">
        <v>1103</v>
      </c>
      <c r="J194" s="237">
        <v>43392</v>
      </c>
      <c r="K194" s="43">
        <v>44804</v>
      </c>
      <c r="L194" s="13">
        <v>44816</v>
      </c>
      <c r="M194" s="241" t="s">
        <v>1104</v>
      </c>
      <c r="N194" s="242">
        <v>44810</v>
      </c>
      <c r="O194" s="275">
        <v>0</v>
      </c>
      <c r="P194" s="57" t="s">
        <v>40</v>
      </c>
      <c r="Q194" s="214" t="s">
        <v>1105</v>
      </c>
      <c r="R194" s="46"/>
      <c r="S194" s="47"/>
      <c r="T194" s="87">
        <v>43392</v>
      </c>
      <c r="U194" s="40"/>
      <c r="V194" s="170">
        <v>44840</v>
      </c>
      <c r="W194" s="21" t="s">
        <v>391</v>
      </c>
      <c r="X194" s="11" t="s">
        <v>624</v>
      </c>
    </row>
    <row r="195" spans="1:24" ht="61.5" customHeight="1" x14ac:dyDescent="0.35">
      <c r="A195" s="12" t="s">
        <v>1106</v>
      </c>
      <c r="B195" s="43">
        <v>44785</v>
      </c>
      <c r="C195" s="93" t="s">
        <v>131</v>
      </c>
      <c r="D195" s="11" t="s">
        <v>1107</v>
      </c>
      <c r="E195" s="11" t="s">
        <v>330</v>
      </c>
      <c r="F195" s="11" t="s">
        <v>1108</v>
      </c>
      <c r="G195" s="48">
        <v>20101</v>
      </c>
      <c r="H195" s="11" t="s">
        <v>1109</v>
      </c>
      <c r="I195" s="272" t="s">
        <v>1110</v>
      </c>
      <c r="J195" s="92">
        <v>662123.5</v>
      </c>
      <c r="K195" s="273">
        <v>44812</v>
      </c>
      <c r="L195" s="13" t="s">
        <v>1111</v>
      </c>
      <c r="M195" s="41" t="s">
        <v>1112</v>
      </c>
      <c r="N195" s="13" t="s">
        <v>1111</v>
      </c>
      <c r="O195" s="269">
        <v>0</v>
      </c>
      <c r="P195" s="89" t="s">
        <v>134</v>
      </c>
      <c r="Q195" s="214" t="s">
        <v>1113</v>
      </c>
      <c r="R195" s="46"/>
      <c r="S195" s="47"/>
      <c r="T195" s="87">
        <v>662123.5</v>
      </c>
      <c r="U195" s="40"/>
      <c r="V195" s="13">
        <v>44861</v>
      </c>
      <c r="W195" s="21" t="s">
        <v>290</v>
      </c>
      <c r="X195" s="11" t="s">
        <v>624</v>
      </c>
    </row>
    <row r="196" spans="1:24" ht="61.5" customHeight="1" x14ac:dyDescent="0.35">
      <c r="A196" s="12" t="s">
        <v>1106</v>
      </c>
      <c r="B196" s="43">
        <v>44785</v>
      </c>
      <c r="C196" s="93" t="s">
        <v>131</v>
      </c>
      <c r="D196" s="11" t="s">
        <v>1107</v>
      </c>
      <c r="E196" s="11" t="s">
        <v>330</v>
      </c>
      <c r="F196" s="11" t="s">
        <v>1108</v>
      </c>
      <c r="G196" s="48">
        <v>20101</v>
      </c>
      <c r="H196" s="11" t="s">
        <v>915</v>
      </c>
      <c r="I196" s="41" t="s">
        <v>1114</v>
      </c>
      <c r="J196" s="270">
        <v>60487.77</v>
      </c>
      <c r="K196" s="240">
        <v>44812</v>
      </c>
      <c r="L196" s="271" t="s">
        <v>1111</v>
      </c>
      <c r="M196" s="241" t="s">
        <v>1115</v>
      </c>
      <c r="N196" s="276">
        <v>44819</v>
      </c>
      <c r="O196" s="86">
        <v>0</v>
      </c>
      <c r="P196" s="89" t="s">
        <v>134</v>
      </c>
      <c r="Q196" s="214" t="s">
        <v>1116</v>
      </c>
      <c r="R196" s="46"/>
      <c r="S196" s="47"/>
      <c r="T196" s="87">
        <v>60487.77</v>
      </c>
      <c r="U196" s="40"/>
      <c r="V196" s="170">
        <v>44854</v>
      </c>
      <c r="W196" s="21" t="s">
        <v>1041</v>
      </c>
      <c r="X196" s="11" t="s">
        <v>624</v>
      </c>
    </row>
    <row r="197" spans="1:24" ht="54" customHeight="1" x14ac:dyDescent="0.35">
      <c r="A197" s="12" t="s">
        <v>1117</v>
      </c>
      <c r="B197" s="43">
        <v>44785</v>
      </c>
      <c r="C197" s="95" t="s">
        <v>28</v>
      </c>
      <c r="D197" s="23" t="s">
        <v>1118</v>
      </c>
      <c r="E197" s="23" t="s">
        <v>330</v>
      </c>
      <c r="F197" s="23" t="s">
        <v>1119</v>
      </c>
      <c r="G197" s="57">
        <v>59903</v>
      </c>
      <c r="H197" s="267" t="s">
        <v>680</v>
      </c>
      <c r="I197" s="267" t="s">
        <v>680</v>
      </c>
      <c r="J197" s="71" t="s">
        <v>680</v>
      </c>
      <c r="K197" s="71" t="s">
        <v>680</v>
      </c>
      <c r="L197" s="71" t="s">
        <v>680</v>
      </c>
      <c r="M197" s="71" t="s">
        <v>680</v>
      </c>
      <c r="N197" s="71" t="s">
        <v>680</v>
      </c>
      <c r="O197" s="71" t="s">
        <v>680</v>
      </c>
      <c r="P197" s="40" t="s">
        <v>40</v>
      </c>
      <c r="Q197" s="71" t="s">
        <v>680</v>
      </c>
      <c r="R197" s="71" t="s">
        <v>680</v>
      </c>
      <c r="S197" s="71" t="s">
        <v>680</v>
      </c>
      <c r="T197" s="71" t="s">
        <v>680</v>
      </c>
      <c r="U197" s="71" t="s">
        <v>680</v>
      </c>
      <c r="V197" s="71" t="s">
        <v>680</v>
      </c>
      <c r="W197" s="71" t="s">
        <v>680</v>
      </c>
      <c r="X197" s="71" t="s">
        <v>680</v>
      </c>
    </row>
    <row r="198" spans="1:24" ht="71.25" customHeight="1" x14ac:dyDescent="0.35">
      <c r="A198" s="12" t="s">
        <v>1120</v>
      </c>
      <c r="B198" s="43">
        <v>44792</v>
      </c>
      <c r="C198" s="95" t="s">
        <v>21</v>
      </c>
      <c r="D198" s="11" t="s">
        <v>1121</v>
      </c>
      <c r="E198" s="11" t="s">
        <v>330</v>
      </c>
      <c r="F198" s="11" t="s">
        <v>1122</v>
      </c>
      <c r="G198" s="40">
        <v>20401</v>
      </c>
      <c r="H198" s="11" t="s">
        <v>501</v>
      </c>
      <c r="I198" s="41" t="s">
        <v>1123</v>
      </c>
      <c r="J198" s="92">
        <v>114214.75</v>
      </c>
      <c r="K198" s="43">
        <v>44816</v>
      </c>
      <c r="L198" s="13">
        <v>44827</v>
      </c>
      <c r="M198" s="41" t="s">
        <v>1124</v>
      </c>
      <c r="N198" s="202">
        <v>44820</v>
      </c>
      <c r="O198" s="169">
        <v>0</v>
      </c>
      <c r="P198" s="40" t="s">
        <v>40</v>
      </c>
      <c r="Q198" s="214" t="s">
        <v>1125</v>
      </c>
      <c r="R198" s="46"/>
      <c r="S198" s="47"/>
      <c r="T198" s="87">
        <v>114214.75</v>
      </c>
      <c r="U198" s="40"/>
      <c r="V198" s="170">
        <v>44854</v>
      </c>
      <c r="W198" s="21" t="s">
        <v>1041</v>
      </c>
      <c r="X198" s="11" t="s">
        <v>624</v>
      </c>
    </row>
    <row r="199" spans="1:24" ht="60" customHeight="1" x14ac:dyDescent="0.35">
      <c r="A199" s="12" t="s">
        <v>1126</v>
      </c>
      <c r="B199" s="43">
        <v>44799</v>
      </c>
      <c r="C199" s="41" t="s">
        <v>190</v>
      </c>
      <c r="D199" s="11" t="s">
        <v>1127</v>
      </c>
      <c r="E199" s="11" t="s">
        <v>463</v>
      </c>
      <c r="F199" s="11" t="s">
        <v>1128</v>
      </c>
      <c r="G199" s="40">
        <v>20204</v>
      </c>
      <c r="H199" s="11" t="s">
        <v>1129</v>
      </c>
      <c r="I199" s="41" t="s">
        <v>1130</v>
      </c>
      <c r="J199" s="92">
        <v>934250</v>
      </c>
      <c r="K199" s="43">
        <v>44816</v>
      </c>
      <c r="L199" s="13">
        <v>44819</v>
      </c>
      <c r="M199" s="41" t="s">
        <v>1131</v>
      </c>
      <c r="N199" s="50">
        <v>44818</v>
      </c>
      <c r="O199" s="86">
        <f>J199-T199</f>
        <v>747400</v>
      </c>
      <c r="P199" s="89" t="s">
        <v>134</v>
      </c>
      <c r="Q199" s="75" t="s">
        <v>1132</v>
      </c>
      <c r="R199" s="46"/>
      <c r="S199" s="47"/>
      <c r="T199" s="87">
        <v>186850</v>
      </c>
      <c r="U199" s="40"/>
      <c r="V199" s="170">
        <v>44854</v>
      </c>
      <c r="W199" s="21" t="s">
        <v>1041</v>
      </c>
      <c r="X199" s="11" t="s">
        <v>624</v>
      </c>
    </row>
    <row r="200" spans="1:24" ht="60" customHeight="1" x14ac:dyDescent="0.35">
      <c r="A200" s="12" t="s">
        <v>1126</v>
      </c>
      <c r="B200" s="43">
        <v>44799</v>
      </c>
      <c r="C200" s="41" t="s">
        <v>190</v>
      </c>
      <c r="D200" s="11" t="s">
        <v>1127</v>
      </c>
      <c r="E200" s="11" t="s">
        <v>463</v>
      </c>
      <c r="F200" s="11" t="s">
        <v>1128</v>
      </c>
      <c r="G200" s="40">
        <v>20204</v>
      </c>
      <c r="H200" s="11" t="s">
        <v>1129</v>
      </c>
      <c r="I200" s="41" t="s">
        <v>1130</v>
      </c>
      <c r="J200" s="92" t="s">
        <v>470</v>
      </c>
      <c r="K200" s="43">
        <v>44816</v>
      </c>
      <c r="L200" s="13">
        <v>44849</v>
      </c>
      <c r="M200" s="41" t="s">
        <v>1133</v>
      </c>
      <c r="N200" s="50">
        <v>44852</v>
      </c>
      <c r="O200" s="86">
        <f>O199-U200</f>
        <v>560550</v>
      </c>
      <c r="P200" s="89" t="s">
        <v>134</v>
      </c>
      <c r="Q200" s="75" t="s">
        <v>1134</v>
      </c>
      <c r="R200" s="46"/>
      <c r="S200" s="47"/>
      <c r="T200" s="98"/>
      <c r="U200" s="87">
        <v>186850</v>
      </c>
      <c r="V200" s="13">
        <v>44889</v>
      </c>
      <c r="W200" s="18" t="s">
        <v>177</v>
      </c>
      <c r="X200" s="11" t="s">
        <v>624</v>
      </c>
    </row>
    <row r="201" spans="1:24" ht="60" customHeight="1" x14ac:dyDescent="0.35">
      <c r="A201" s="12" t="s">
        <v>1126</v>
      </c>
      <c r="B201" s="43">
        <v>44799</v>
      </c>
      <c r="C201" s="41" t="s">
        <v>190</v>
      </c>
      <c r="D201" s="11" t="s">
        <v>1127</v>
      </c>
      <c r="E201" s="11" t="s">
        <v>463</v>
      </c>
      <c r="F201" s="11" t="s">
        <v>1128</v>
      </c>
      <c r="G201" s="40">
        <v>20204</v>
      </c>
      <c r="H201" s="11" t="s">
        <v>1129</v>
      </c>
      <c r="I201" s="41" t="s">
        <v>1130</v>
      </c>
      <c r="J201" s="92" t="s">
        <v>804</v>
      </c>
      <c r="K201" s="43">
        <v>44816</v>
      </c>
      <c r="L201" s="13">
        <v>44880</v>
      </c>
      <c r="M201" s="41" t="s">
        <v>1135</v>
      </c>
      <c r="N201" s="50">
        <v>44881</v>
      </c>
      <c r="O201" s="86">
        <f>O200-U201</f>
        <v>373700</v>
      </c>
      <c r="P201" s="89" t="s">
        <v>134</v>
      </c>
      <c r="Q201" s="75" t="s">
        <v>1136</v>
      </c>
      <c r="R201" s="46"/>
      <c r="S201" s="47"/>
      <c r="T201" s="98"/>
      <c r="U201" s="87">
        <v>186850</v>
      </c>
      <c r="V201" s="65">
        <v>44917</v>
      </c>
      <c r="W201" s="40" t="s">
        <v>213</v>
      </c>
      <c r="X201" s="11" t="s">
        <v>624</v>
      </c>
    </row>
    <row r="202" spans="1:24" ht="60" customHeight="1" x14ac:dyDescent="0.35">
      <c r="A202" s="12" t="s">
        <v>1126</v>
      </c>
      <c r="B202" s="43">
        <v>44799</v>
      </c>
      <c r="C202" s="41" t="s">
        <v>190</v>
      </c>
      <c r="D202" s="11" t="s">
        <v>1127</v>
      </c>
      <c r="E202" s="11" t="s">
        <v>463</v>
      </c>
      <c r="F202" s="11" t="s">
        <v>1128</v>
      </c>
      <c r="G202" s="40">
        <v>20204</v>
      </c>
      <c r="H202" s="11" t="s">
        <v>1129</v>
      </c>
      <c r="I202" s="41" t="s">
        <v>1130</v>
      </c>
      <c r="J202" s="92" t="s">
        <v>480</v>
      </c>
      <c r="K202" s="43">
        <v>44816</v>
      </c>
      <c r="L202" s="13">
        <v>44910</v>
      </c>
      <c r="M202" s="41" t="s">
        <v>1137</v>
      </c>
      <c r="N202" s="94">
        <v>44895</v>
      </c>
      <c r="O202" s="86">
        <f>O201-U202</f>
        <v>0</v>
      </c>
      <c r="P202" s="89" t="s">
        <v>134</v>
      </c>
      <c r="Q202" s="75" t="s">
        <v>1138</v>
      </c>
      <c r="R202" s="46"/>
      <c r="S202" s="47"/>
      <c r="T202" s="98"/>
      <c r="U202" s="87">
        <v>373700</v>
      </c>
      <c r="V202" s="170">
        <v>44938</v>
      </c>
      <c r="W202" s="21" t="s">
        <v>208</v>
      </c>
      <c r="X202" s="11" t="s">
        <v>624</v>
      </c>
    </row>
    <row r="203" spans="1:24" ht="60" customHeight="1" x14ac:dyDescent="0.35">
      <c r="A203" s="12" t="s">
        <v>1126</v>
      </c>
      <c r="B203" s="43">
        <v>44799</v>
      </c>
      <c r="C203" s="41" t="s">
        <v>190</v>
      </c>
      <c r="D203" s="11" t="s">
        <v>1127</v>
      </c>
      <c r="E203" s="11" t="s">
        <v>463</v>
      </c>
      <c r="F203" s="11" t="s">
        <v>1128</v>
      </c>
      <c r="G203" s="40">
        <v>20204</v>
      </c>
      <c r="H203" s="11" t="s">
        <v>384</v>
      </c>
      <c r="I203" s="41" t="s">
        <v>1139</v>
      </c>
      <c r="J203" s="92">
        <v>711120.3</v>
      </c>
      <c r="K203" s="43">
        <v>44816</v>
      </c>
      <c r="L203" s="13">
        <v>44819</v>
      </c>
      <c r="M203" s="41" t="s">
        <v>1140</v>
      </c>
      <c r="N203" s="50">
        <v>44818</v>
      </c>
      <c r="O203" s="86">
        <f>J203-T203</f>
        <v>568896.24</v>
      </c>
      <c r="P203" s="89" t="s">
        <v>134</v>
      </c>
      <c r="Q203" s="75" t="s">
        <v>1141</v>
      </c>
      <c r="R203" s="46"/>
      <c r="S203" s="47"/>
      <c r="T203" s="87">
        <v>142224.06</v>
      </c>
      <c r="U203" s="40"/>
      <c r="V203" s="170">
        <v>44854</v>
      </c>
      <c r="W203" s="21" t="s">
        <v>1041</v>
      </c>
      <c r="X203" s="11" t="s">
        <v>624</v>
      </c>
    </row>
    <row r="204" spans="1:24" ht="60" customHeight="1" x14ac:dyDescent="0.35">
      <c r="A204" s="12" t="s">
        <v>1126</v>
      </c>
      <c r="B204" s="43">
        <v>44799</v>
      </c>
      <c r="C204" s="41" t="s">
        <v>190</v>
      </c>
      <c r="D204" s="11" t="s">
        <v>1127</v>
      </c>
      <c r="E204" s="11" t="s">
        <v>463</v>
      </c>
      <c r="F204" s="11" t="s">
        <v>1128</v>
      </c>
      <c r="G204" s="40">
        <v>20204</v>
      </c>
      <c r="H204" s="11" t="s">
        <v>384</v>
      </c>
      <c r="I204" s="41" t="s">
        <v>1139</v>
      </c>
      <c r="J204" s="92" t="s">
        <v>470</v>
      </c>
      <c r="K204" s="43">
        <v>44816</v>
      </c>
      <c r="L204" s="13">
        <v>44849</v>
      </c>
      <c r="M204" s="41" t="s">
        <v>1142</v>
      </c>
      <c r="N204" s="50">
        <v>44858</v>
      </c>
      <c r="O204" s="86">
        <f>O203-U204</f>
        <v>426672.18</v>
      </c>
      <c r="P204" s="89" t="s">
        <v>134</v>
      </c>
      <c r="Q204" s="75" t="s">
        <v>1143</v>
      </c>
      <c r="R204" s="46"/>
      <c r="S204" s="47"/>
      <c r="T204" s="98"/>
      <c r="U204" s="87">
        <v>142224.06</v>
      </c>
      <c r="V204" s="13">
        <v>44889</v>
      </c>
      <c r="W204" s="18" t="s">
        <v>177</v>
      </c>
      <c r="X204" s="11" t="s">
        <v>624</v>
      </c>
    </row>
    <row r="205" spans="1:24" ht="60" customHeight="1" x14ac:dyDescent="0.35">
      <c r="A205" s="12" t="s">
        <v>1126</v>
      </c>
      <c r="B205" s="43">
        <v>44799</v>
      </c>
      <c r="C205" s="41" t="s">
        <v>190</v>
      </c>
      <c r="D205" s="11" t="s">
        <v>1127</v>
      </c>
      <c r="E205" s="11" t="s">
        <v>463</v>
      </c>
      <c r="F205" s="11" t="s">
        <v>1128</v>
      </c>
      <c r="G205" s="40">
        <v>20204</v>
      </c>
      <c r="H205" s="11" t="s">
        <v>384</v>
      </c>
      <c r="I205" s="41" t="s">
        <v>1139</v>
      </c>
      <c r="J205" s="92" t="s">
        <v>804</v>
      </c>
      <c r="K205" s="43">
        <v>44816</v>
      </c>
      <c r="L205" s="13">
        <v>44880</v>
      </c>
      <c r="M205" s="41" t="s">
        <v>1144</v>
      </c>
      <c r="N205" s="50">
        <v>44889</v>
      </c>
      <c r="O205" s="86">
        <f>O204-U205</f>
        <v>284448.12</v>
      </c>
      <c r="P205" s="89" t="s">
        <v>134</v>
      </c>
      <c r="Q205" s="75" t="s">
        <v>1145</v>
      </c>
      <c r="R205" s="46"/>
      <c r="S205" s="47"/>
      <c r="T205" s="98"/>
      <c r="U205" s="87">
        <v>142224.06</v>
      </c>
      <c r="V205" s="170">
        <v>44938</v>
      </c>
      <c r="W205" s="21" t="s">
        <v>208</v>
      </c>
      <c r="X205" s="11" t="s">
        <v>624</v>
      </c>
    </row>
    <row r="206" spans="1:24" ht="60" customHeight="1" x14ac:dyDescent="0.35">
      <c r="A206" s="12" t="s">
        <v>1126</v>
      </c>
      <c r="B206" s="43">
        <v>44799</v>
      </c>
      <c r="C206" s="41" t="s">
        <v>190</v>
      </c>
      <c r="D206" s="11" t="s">
        <v>1127</v>
      </c>
      <c r="E206" s="11" t="s">
        <v>463</v>
      </c>
      <c r="F206" s="11" t="s">
        <v>1128</v>
      </c>
      <c r="G206" s="40">
        <v>20204</v>
      </c>
      <c r="H206" s="11" t="s">
        <v>384</v>
      </c>
      <c r="I206" s="41" t="s">
        <v>1139</v>
      </c>
      <c r="J206" s="92" t="s">
        <v>480</v>
      </c>
      <c r="K206" s="43">
        <v>44816</v>
      </c>
      <c r="L206" s="13">
        <v>44910</v>
      </c>
      <c r="M206" s="41" t="s">
        <v>1146</v>
      </c>
      <c r="N206" s="50">
        <v>44904</v>
      </c>
      <c r="O206" s="86">
        <f>O205-U206</f>
        <v>0</v>
      </c>
      <c r="P206" s="89" t="s">
        <v>134</v>
      </c>
      <c r="Q206" s="75" t="s">
        <v>1147</v>
      </c>
      <c r="R206" s="46"/>
      <c r="S206" s="47"/>
      <c r="T206" s="98"/>
      <c r="U206" s="87">
        <v>284448.12</v>
      </c>
      <c r="V206" s="170">
        <v>44938</v>
      </c>
      <c r="W206" s="21" t="s">
        <v>208</v>
      </c>
      <c r="X206" s="11" t="s">
        <v>624</v>
      </c>
    </row>
    <row r="207" spans="1:24" ht="60.75" customHeight="1" x14ac:dyDescent="0.35">
      <c r="A207" s="12" t="s">
        <v>1148</v>
      </c>
      <c r="B207" s="43">
        <v>44799</v>
      </c>
      <c r="C207" s="41" t="s">
        <v>28</v>
      </c>
      <c r="D207" s="11" t="s">
        <v>1149</v>
      </c>
      <c r="E207" s="11" t="s">
        <v>330</v>
      </c>
      <c r="F207" s="11" t="s">
        <v>1119</v>
      </c>
      <c r="G207" s="40">
        <v>59903</v>
      </c>
      <c r="H207" s="11" t="s">
        <v>1150</v>
      </c>
      <c r="I207" s="41" t="s">
        <v>1151</v>
      </c>
      <c r="J207" s="92">
        <v>132033.72</v>
      </c>
      <c r="K207" s="43">
        <v>44813</v>
      </c>
      <c r="L207" s="13">
        <v>44831</v>
      </c>
      <c r="M207" s="41" t="s">
        <v>1152</v>
      </c>
      <c r="N207" s="50">
        <v>44875</v>
      </c>
      <c r="O207" s="269">
        <v>0</v>
      </c>
      <c r="P207" s="40" t="s">
        <v>40</v>
      </c>
      <c r="Q207" s="75" t="s">
        <v>1153</v>
      </c>
      <c r="R207" s="46"/>
      <c r="S207" s="47"/>
      <c r="T207" s="98"/>
      <c r="U207" s="87">
        <v>132033.72</v>
      </c>
      <c r="V207" s="13">
        <v>44910</v>
      </c>
      <c r="W207" s="29" t="s">
        <v>155</v>
      </c>
      <c r="X207" s="11" t="s">
        <v>624</v>
      </c>
    </row>
    <row r="208" spans="1:24" ht="60.75" customHeight="1" x14ac:dyDescent="0.35">
      <c r="A208" s="12" t="s">
        <v>1154</v>
      </c>
      <c r="B208" s="43">
        <v>44799</v>
      </c>
      <c r="C208" s="66" t="s">
        <v>28</v>
      </c>
      <c r="D208" s="11" t="s">
        <v>1155</v>
      </c>
      <c r="E208" s="11" t="s">
        <v>330</v>
      </c>
      <c r="F208" s="11" t="s">
        <v>1156</v>
      </c>
      <c r="G208" s="40">
        <v>29903</v>
      </c>
      <c r="H208" s="11" t="s">
        <v>821</v>
      </c>
      <c r="I208" s="41" t="s">
        <v>1157</v>
      </c>
      <c r="J208" s="92">
        <v>1004140.6</v>
      </c>
      <c r="K208" s="50">
        <v>44818</v>
      </c>
      <c r="L208" s="50">
        <v>44839</v>
      </c>
      <c r="M208" s="41" t="s">
        <v>1158</v>
      </c>
      <c r="N208" s="50">
        <v>44827</v>
      </c>
      <c r="O208" s="269">
        <v>0</v>
      </c>
      <c r="P208" s="40" t="s">
        <v>40</v>
      </c>
      <c r="Q208" s="75" t="s">
        <v>1159</v>
      </c>
      <c r="R208" s="46"/>
      <c r="S208" s="47"/>
      <c r="T208" s="87">
        <v>1004140.6</v>
      </c>
      <c r="U208" s="40"/>
      <c r="V208" s="13">
        <v>44861</v>
      </c>
      <c r="W208" s="21" t="s">
        <v>290</v>
      </c>
      <c r="X208" s="11" t="s">
        <v>624</v>
      </c>
    </row>
    <row r="209" spans="1:24" ht="60.75" customHeight="1" x14ac:dyDescent="0.35">
      <c r="A209" s="12" t="s">
        <v>1154</v>
      </c>
      <c r="B209" s="43">
        <v>44799</v>
      </c>
      <c r="C209" s="66" t="s">
        <v>123</v>
      </c>
      <c r="D209" s="11" t="s">
        <v>1155</v>
      </c>
      <c r="E209" s="11" t="s">
        <v>330</v>
      </c>
      <c r="F209" s="11" t="s">
        <v>1156</v>
      </c>
      <c r="G209" s="40">
        <v>29903</v>
      </c>
      <c r="H209" s="11" t="s">
        <v>821</v>
      </c>
      <c r="I209" s="41" t="s">
        <v>1160</v>
      </c>
      <c r="J209" s="92">
        <v>502070.3</v>
      </c>
      <c r="K209" s="50">
        <v>44855</v>
      </c>
      <c r="L209" s="50">
        <v>44876</v>
      </c>
      <c r="M209" s="41" t="s">
        <v>1161</v>
      </c>
      <c r="N209" s="50">
        <v>44908</v>
      </c>
      <c r="O209" s="269">
        <v>0</v>
      </c>
      <c r="P209" s="40" t="s">
        <v>40</v>
      </c>
      <c r="Q209" s="75" t="s">
        <v>1162</v>
      </c>
      <c r="R209" s="46"/>
      <c r="S209" s="47"/>
      <c r="T209" s="98"/>
      <c r="U209" s="87">
        <v>502070.3</v>
      </c>
      <c r="V209" s="65">
        <v>44945</v>
      </c>
      <c r="W209" s="41" t="s">
        <v>242</v>
      </c>
      <c r="X209" s="11" t="s">
        <v>624</v>
      </c>
    </row>
    <row r="210" spans="1:24" ht="61.5" customHeight="1" x14ac:dyDescent="0.35">
      <c r="A210" s="12" t="s">
        <v>1163</v>
      </c>
      <c r="B210" s="43">
        <v>44802</v>
      </c>
      <c r="C210" s="66" t="s">
        <v>1164</v>
      </c>
      <c r="D210" s="11" t="s">
        <v>1165</v>
      </c>
      <c r="E210" s="11" t="s">
        <v>330</v>
      </c>
      <c r="F210" s="11" t="s">
        <v>1166</v>
      </c>
      <c r="G210" s="40">
        <v>10701</v>
      </c>
      <c r="H210" s="11" t="s">
        <v>509</v>
      </c>
      <c r="I210" s="66" t="s">
        <v>1167</v>
      </c>
      <c r="J210" s="92">
        <v>175440</v>
      </c>
      <c r="K210" s="43">
        <v>44813</v>
      </c>
      <c r="L210" s="13" t="s">
        <v>1168</v>
      </c>
      <c r="M210" s="41" t="s">
        <v>1169</v>
      </c>
      <c r="N210" s="50">
        <v>44853</v>
      </c>
      <c r="O210" s="86">
        <v>0</v>
      </c>
      <c r="P210" s="89" t="s">
        <v>134</v>
      </c>
      <c r="Q210" s="75" t="s">
        <v>1170</v>
      </c>
      <c r="R210" s="46"/>
      <c r="S210" s="47"/>
      <c r="T210" s="98"/>
      <c r="U210" s="87">
        <v>175440</v>
      </c>
      <c r="V210" s="13">
        <v>44889</v>
      </c>
      <c r="W210" s="18" t="s">
        <v>177</v>
      </c>
      <c r="X210" s="11" t="s">
        <v>624</v>
      </c>
    </row>
    <row r="211" spans="1:24" ht="57.75" customHeight="1" x14ac:dyDescent="0.35">
      <c r="A211" s="12" t="s">
        <v>1171</v>
      </c>
      <c r="B211" s="43">
        <v>44799</v>
      </c>
      <c r="C211" s="95" t="s">
        <v>190</v>
      </c>
      <c r="D211" s="11" t="s">
        <v>1172</v>
      </c>
      <c r="E211" s="11" t="s">
        <v>330</v>
      </c>
      <c r="F211" s="11" t="s">
        <v>1173</v>
      </c>
      <c r="G211" s="40">
        <v>50199</v>
      </c>
      <c r="H211" s="11" t="s">
        <v>1174</v>
      </c>
      <c r="I211" s="41" t="s">
        <v>1175</v>
      </c>
      <c r="J211" s="95">
        <v>153115</v>
      </c>
      <c r="K211" s="43">
        <v>44824</v>
      </c>
      <c r="L211" s="13">
        <v>44845</v>
      </c>
      <c r="M211" s="41" t="s">
        <v>1176</v>
      </c>
      <c r="N211" s="13">
        <v>44845</v>
      </c>
      <c r="O211" s="269">
        <v>0</v>
      </c>
      <c r="P211" s="40" t="s">
        <v>40</v>
      </c>
      <c r="Q211" s="75" t="s">
        <v>1177</v>
      </c>
      <c r="R211" s="46"/>
      <c r="S211" s="47"/>
      <c r="T211" s="98"/>
      <c r="U211" s="87">
        <v>153115</v>
      </c>
      <c r="V211" s="13">
        <v>44882</v>
      </c>
      <c r="W211" s="29" t="s">
        <v>138</v>
      </c>
      <c r="X211" s="11" t="s">
        <v>624</v>
      </c>
    </row>
    <row r="212" spans="1:24" ht="57.75" customHeight="1" x14ac:dyDescent="0.35">
      <c r="A212" s="12" t="s">
        <v>1171</v>
      </c>
      <c r="B212" s="43">
        <v>44799</v>
      </c>
      <c r="C212" s="95" t="s">
        <v>190</v>
      </c>
      <c r="D212" s="11" t="s">
        <v>1172</v>
      </c>
      <c r="E212" s="11" t="s">
        <v>330</v>
      </c>
      <c r="F212" s="11" t="s">
        <v>1173</v>
      </c>
      <c r="G212" s="40">
        <v>50199</v>
      </c>
      <c r="H212" s="11" t="s">
        <v>1178</v>
      </c>
      <c r="I212" s="41" t="s">
        <v>1179</v>
      </c>
      <c r="J212" s="95">
        <v>322050</v>
      </c>
      <c r="K212" s="43">
        <v>44824</v>
      </c>
      <c r="L212" s="13">
        <v>44845</v>
      </c>
      <c r="M212" s="41" t="s">
        <v>1180</v>
      </c>
      <c r="N212" s="50">
        <v>44826</v>
      </c>
      <c r="O212" s="269">
        <v>0</v>
      </c>
      <c r="P212" s="40" t="s">
        <v>40</v>
      </c>
      <c r="Q212" s="75" t="s">
        <v>1181</v>
      </c>
      <c r="R212" s="46"/>
      <c r="S212" s="47"/>
      <c r="T212" s="87">
        <v>322050</v>
      </c>
      <c r="U212" s="40"/>
      <c r="V212" s="13">
        <v>44861</v>
      </c>
      <c r="W212" s="21" t="s">
        <v>290</v>
      </c>
      <c r="X212" s="11" t="s">
        <v>624</v>
      </c>
    </row>
    <row r="213" spans="1:24" ht="57.75" customHeight="1" x14ac:dyDescent="0.35">
      <c r="A213" s="12" t="s">
        <v>1182</v>
      </c>
      <c r="B213" s="43">
        <v>44799</v>
      </c>
      <c r="C213" s="66" t="s">
        <v>371</v>
      </c>
      <c r="D213" s="11" t="s">
        <v>1183</v>
      </c>
      <c r="E213" s="11" t="s">
        <v>330</v>
      </c>
      <c r="F213" s="11" t="s">
        <v>1184</v>
      </c>
      <c r="G213" s="40">
        <v>20202</v>
      </c>
      <c r="H213" s="11" t="s">
        <v>1185</v>
      </c>
      <c r="I213" s="66" t="s">
        <v>1186</v>
      </c>
      <c r="J213" s="92">
        <v>1150340</v>
      </c>
      <c r="K213" s="43">
        <v>44824</v>
      </c>
      <c r="L213" s="13">
        <v>44834</v>
      </c>
      <c r="M213" s="41" t="s">
        <v>1187</v>
      </c>
      <c r="N213" s="50">
        <v>44824</v>
      </c>
      <c r="O213" s="269">
        <v>0</v>
      </c>
      <c r="P213" s="40" t="s">
        <v>40</v>
      </c>
      <c r="Q213" s="75" t="s">
        <v>1188</v>
      </c>
      <c r="R213" s="46"/>
      <c r="S213" s="47"/>
      <c r="T213" s="87">
        <v>1150340</v>
      </c>
      <c r="U213" s="40"/>
      <c r="V213" s="170">
        <v>44854</v>
      </c>
      <c r="W213" s="21" t="s">
        <v>1041</v>
      </c>
      <c r="X213" s="11" t="s">
        <v>624</v>
      </c>
    </row>
    <row r="214" spans="1:24" ht="57.75" customHeight="1" x14ac:dyDescent="0.35">
      <c r="A214" s="12" t="s">
        <v>1182</v>
      </c>
      <c r="B214" s="43">
        <v>44799</v>
      </c>
      <c r="C214" s="66" t="s">
        <v>371</v>
      </c>
      <c r="D214" s="11" t="s">
        <v>1183</v>
      </c>
      <c r="E214" s="11" t="s">
        <v>330</v>
      </c>
      <c r="F214" s="11" t="s">
        <v>1184</v>
      </c>
      <c r="G214" s="40">
        <v>20202</v>
      </c>
      <c r="H214" s="11" t="s">
        <v>1185</v>
      </c>
      <c r="I214" s="66" t="s">
        <v>1189</v>
      </c>
      <c r="J214" s="92">
        <v>562740</v>
      </c>
      <c r="K214" s="50">
        <v>44841</v>
      </c>
      <c r="L214" s="50">
        <v>44853</v>
      </c>
      <c r="M214" s="34" t="s">
        <v>1190</v>
      </c>
      <c r="N214" s="50">
        <v>44844</v>
      </c>
      <c r="O214" s="269">
        <v>0</v>
      </c>
      <c r="P214" s="40" t="s">
        <v>40</v>
      </c>
      <c r="Q214" s="75" t="s">
        <v>1191</v>
      </c>
      <c r="R214" s="46"/>
      <c r="S214" s="47"/>
      <c r="T214" s="98"/>
      <c r="U214" s="87">
        <v>562740</v>
      </c>
      <c r="V214" s="170">
        <v>44875</v>
      </c>
      <c r="W214" s="21" t="s">
        <v>163</v>
      </c>
      <c r="X214" s="11" t="s">
        <v>624</v>
      </c>
    </row>
    <row r="215" spans="1:24" ht="67.5" customHeight="1" x14ac:dyDescent="0.35">
      <c r="A215" s="12" t="s">
        <v>1182</v>
      </c>
      <c r="B215" s="43">
        <v>44799</v>
      </c>
      <c r="C215" s="66" t="s">
        <v>371</v>
      </c>
      <c r="D215" s="11" t="s">
        <v>1183</v>
      </c>
      <c r="E215" s="11" t="s">
        <v>330</v>
      </c>
      <c r="F215" s="11" t="s">
        <v>1184</v>
      </c>
      <c r="G215" s="40">
        <v>20202</v>
      </c>
      <c r="H215" s="11" t="s">
        <v>1192</v>
      </c>
      <c r="I215" s="66" t="s">
        <v>1193</v>
      </c>
      <c r="J215" s="92">
        <v>255380</v>
      </c>
      <c r="K215" s="43">
        <v>44824</v>
      </c>
      <c r="L215" s="13">
        <v>44834</v>
      </c>
      <c r="M215" s="41" t="s">
        <v>1194</v>
      </c>
      <c r="N215" s="50">
        <v>44834</v>
      </c>
      <c r="O215" s="269">
        <v>0</v>
      </c>
      <c r="P215" s="40" t="s">
        <v>40</v>
      </c>
      <c r="Q215" s="75" t="s">
        <v>1195</v>
      </c>
      <c r="R215" s="46"/>
      <c r="S215" s="47"/>
      <c r="T215" s="87">
        <v>255380</v>
      </c>
      <c r="U215" s="40"/>
      <c r="V215" s="170">
        <v>44875</v>
      </c>
      <c r="W215" s="21" t="s">
        <v>163</v>
      </c>
      <c r="X215" s="11" t="s">
        <v>624</v>
      </c>
    </row>
    <row r="216" spans="1:24" ht="67.5" customHeight="1" x14ac:dyDescent="0.35">
      <c r="A216" s="12" t="s">
        <v>1182</v>
      </c>
      <c r="B216" s="43">
        <v>44799</v>
      </c>
      <c r="C216" s="66" t="s">
        <v>371</v>
      </c>
      <c r="D216" s="11" t="s">
        <v>1183</v>
      </c>
      <c r="E216" s="11" t="s">
        <v>330</v>
      </c>
      <c r="F216" s="11" t="s">
        <v>1184</v>
      </c>
      <c r="G216" s="40">
        <v>20202</v>
      </c>
      <c r="H216" s="11" t="s">
        <v>1192</v>
      </c>
      <c r="I216" s="66" t="s">
        <v>1196</v>
      </c>
      <c r="J216" s="92">
        <v>127690</v>
      </c>
      <c r="K216" s="43">
        <v>44841</v>
      </c>
      <c r="L216" s="13">
        <v>44853</v>
      </c>
      <c r="M216" s="41" t="s">
        <v>1197</v>
      </c>
      <c r="N216" s="50">
        <v>44844</v>
      </c>
      <c r="O216" s="269">
        <v>0</v>
      </c>
      <c r="P216" s="40" t="s">
        <v>40</v>
      </c>
      <c r="Q216" s="75" t="s">
        <v>1198</v>
      </c>
      <c r="R216" s="46"/>
      <c r="S216" s="47"/>
      <c r="T216" s="98"/>
      <c r="U216" s="87">
        <v>127690</v>
      </c>
      <c r="V216" s="170">
        <v>44875</v>
      </c>
      <c r="W216" s="21" t="s">
        <v>163</v>
      </c>
      <c r="X216" s="11" t="s">
        <v>624</v>
      </c>
    </row>
    <row r="217" spans="1:24" ht="81.75" customHeight="1" x14ac:dyDescent="0.35">
      <c r="A217" s="12" t="s">
        <v>1199</v>
      </c>
      <c r="B217" s="43">
        <v>44799</v>
      </c>
      <c r="C217" s="41" t="s">
        <v>28</v>
      </c>
      <c r="D217" s="11" t="s">
        <v>1200</v>
      </c>
      <c r="E217" s="11" t="s">
        <v>330</v>
      </c>
      <c r="F217" s="11" t="s">
        <v>1201</v>
      </c>
      <c r="G217" s="40">
        <v>20104</v>
      </c>
      <c r="H217" s="11" t="s">
        <v>1202</v>
      </c>
      <c r="I217" s="41" t="s">
        <v>1203</v>
      </c>
      <c r="J217" s="92">
        <f>639.48*550.333</f>
        <v>351926.94683999999</v>
      </c>
      <c r="K217" s="43">
        <v>44818</v>
      </c>
      <c r="L217" s="43">
        <v>44833</v>
      </c>
      <c r="M217" s="41" t="s">
        <v>1204</v>
      </c>
      <c r="N217" s="50">
        <v>44824</v>
      </c>
      <c r="O217" s="269">
        <v>0</v>
      </c>
      <c r="P217" s="89" t="s">
        <v>134</v>
      </c>
      <c r="Q217" s="75" t="s">
        <v>1205</v>
      </c>
      <c r="R217" s="46"/>
      <c r="S217" s="47"/>
      <c r="T217" s="87">
        <v>351926.94683999999</v>
      </c>
      <c r="U217" s="40"/>
      <c r="V217" s="170">
        <v>44854</v>
      </c>
      <c r="W217" s="21" t="s">
        <v>1041</v>
      </c>
      <c r="X217" s="11" t="s">
        <v>624</v>
      </c>
    </row>
    <row r="218" spans="1:24" ht="71.25" customHeight="1" x14ac:dyDescent="0.35">
      <c r="A218" s="12" t="s">
        <v>1206</v>
      </c>
      <c r="B218" s="43">
        <v>44804</v>
      </c>
      <c r="C218" s="66" t="s">
        <v>1207</v>
      </c>
      <c r="D218" s="11" t="s">
        <v>1208</v>
      </c>
      <c r="E218" s="11" t="s">
        <v>330</v>
      </c>
      <c r="F218" s="11" t="s">
        <v>1209</v>
      </c>
      <c r="G218" s="40">
        <v>20401</v>
      </c>
      <c r="H218" s="11" t="s">
        <v>384</v>
      </c>
      <c r="I218" s="66" t="s">
        <v>1210</v>
      </c>
      <c r="J218" s="92">
        <v>1152744.6399999999</v>
      </c>
      <c r="K218" s="43">
        <v>44825</v>
      </c>
      <c r="L218" s="13">
        <v>44846</v>
      </c>
      <c r="M218" s="41" t="s">
        <v>1211</v>
      </c>
      <c r="N218" s="50">
        <v>44851</v>
      </c>
      <c r="O218" s="269">
        <v>0</v>
      </c>
      <c r="P218" s="40" t="s">
        <v>134</v>
      </c>
      <c r="Q218" s="144" t="s">
        <v>1212</v>
      </c>
      <c r="R218" s="213"/>
      <c r="S218" s="203"/>
      <c r="T218" s="294"/>
      <c r="U218" s="145">
        <v>1152744.6399999999</v>
      </c>
      <c r="V218" s="13">
        <v>44882</v>
      </c>
      <c r="W218" s="29" t="s">
        <v>138</v>
      </c>
      <c r="X218" s="11" t="s">
        <v>624</v>
      </c>
    </row>
    <row r="219" spans="1:24" ht="72" customHeight="1" x14ac:dyDescent="0.35">
      <c r="A219" s="12" t="s">
        <v>1213</v>
      </c>
      <c r="B219" s="43">
        <v>44813</v>
      </c>
      <c r="C219" s="66" t="s">
        <v>123</v>
      </c>
      <c r="D219" s="11" t="s">
        <v>1214</v>
      </c>
      <c r="E219" s="11" t="s">
        <v>330</v>
      </c>
      <c r="F219" s="11" t="s">
        <v>1215</v>
      </c>
      <c r="G219" s="40">
        <v>29999</v>
      </c>
      <c r="H219" s="11" t="s">
        <v>1216</v>
      </c>
      <c r="I219" s="66" t="s">
        <v>1217</v>
      </c>
      <c r="J219" s="92">
        <v>169500</v>
      </c>
      <c r="K219" s="43">
        <v>44841</v>
      </c>
      <c r="L219" s="13">
        <v>44869</v>
      </c>
      <c r="M219" s="41" t="s">
        <v>1218</v>
      </c>
      <c r="N219" s="50">
        <v>44852</v>
      </c>
      <c r="O219" s="269">
        <v>0</v>
      </c>
      <c r="P219" s="40" t="s">
        <v>40</v>
      </c>
      <c r="Q219" s="75" t="s">
        <v>1219</v>
      </c>
      <c r="R219" s="46"/>
      <c r="S219" s="47"/>
      <c r="T219" s="98"/>
      <c r="U219" s="87">
        <v>169500</v>
      </c>
      <c r="V219" s="65">
        <v>44917</v>
      </c>
      <c r="W219" s="40" t="s">
        <v>213</v>
      </c>
      <c r="X219" s="7" t="s">
        <v>624</v>
      </c>
    </row>
    <row r="220" spans="1:24" ht="83.25" customHeight="1" x14ac:dyDescent="0.35">
      <c r="A220" s="12" t="s">
        <v>1220</v>
      </c>
      <c r="B220" s="43">
        <v>44816</v>
      </c>
      <c r="C220" s="95" t="s">
        <v>123</v>
      </c>
      <c r="D220" s="11" t="s">
        <v>1221</v>
      </c>
      <c r="E220" s="11" t="s">
        <v>330</v>
      </c>
      <c r="F220" s="11" t="s">
        <v>1222</v>
      </c>
      <c r="G220" s="40">
        <v>20304</v>
      </c>
      <c r="H220" s="11" t="s">
        <v>501</v>
      </c>
      <c r="I220" s="66" t="s">
        <v>1223</v>
      </c>
      <c r="J220" s="92">
        <v>89072.25</v>
      </c>
      <c r="K220" s="43">
        <v>44841</v>
      </c>
      <c r="L220" s="13">
        <v>44862</v>
      </c>
      <c r="M220" s="41" t="s">
        <v>1224</v>
      </c>
      <c r="N220" s="50">
        <v>44852</v>
      </c>
      <c r="O220" s="269">
        <v>0</v>
      </c>
      <c r="P220" s="40" t="s">
        <v>40</v>
      </c>
      <c r="Q220" s="75" t="s">
        <v>1225</v>
      </c>
      <c r="R220" s="46"/>
      <c r="S220" s="47"/>
      <c r="T220" s="98"/>
      <c r="U220" s="87">
        <v>89072.25</v>
      </c>
      <c r="V220" s="13">
        <v>44910</v>
      </c>
      <c r="W220" s="29" t="s">
        <v>155</v>
      </c>
      <c r="X220" s="245" t="s">
        <v>624</v>
      </c>
    </row>
    <row r="221" spans="1:24" ht="78" customHeight="1" x14ac:dyDescent="0.35">
      <c r="A221" s="12" t="s">
        <v>1220</v>
      </c>
      <c r="B221" s="43">
        <v>44816</v>
      </c>
      <c r="C221" s="95" t="s">
        <v>123</v>
      </c>
      <c r="D221" s="11" t="s">
        <v>1221</v>
      </c>
      <c r="E221" s="11" t="s">
        <v>330</v>
      </c>
      <c r="F221" s="11" t="s">
        <v>1222</v>
      </c>
      <c r="G221" s="40">
        <v>20304</v>
      </c>
      <c r="H221" s="11" t="s">
        <v>1226</v>
      </c>
      <c r="I221" s="66" t="s">
        <v>1227</v>
      </c>
      <c r="J221" s="92">
        <f>3243.71*624.72</f>
        <v>2026410.5112000001</v>
      </c>
      <c r="K221" s="43">
        <v>44846</v>
      </c>
      <c r="L221" s="13">
        <v>44890</v>
      </c>
      <c r="M221" s="12" t="s">
        <v>1228</v>
      </c>
      <c r="N221" s="50">
        <v>44882</v>
      </c>
      <c r="O221" s="269">
        <v>0</v>
      </c>
      <c r="P221" s="40" t="s">
        <v>40</v>
      </c>
      <c r="Q221" s="75" t="s">
        <v>1229</v>
      </c>
      <c r="R221" s="46"/>
      <c r="S221" s="47"/>
      <c r="T221" s="98"/>
      <c r="U221" s="87">
        <v>2026410.5112000001</v>
      </c>
      <c r="V221" s="65">
        <v>44917</v>
      </c>
      <c r="W221" s="40" t="s">
        <v>213</v>
      </c>
      <c r="X221" s="245" t="s">
        <v>624</v>
      </c>
    </row>
    <row r="222" spans="1:24" ht="78" customHeight="1" x14ac:dyDescent="0.35">
      <c r="A222" s="12" t="s">
        <v>1220</v>
      </c>
      <c r="B222" s="43">
        <v>44816</v>
      </c>
      <c r="C222" s="95" t="s">
        <v>123</v>
      </c>
      <c r="D222" s="11" t="s">
        <v>1221</v>
      </c>
      <c r="E222" s="11" t="s">
        <v>330</v>
      </c>
      <c r="F222" s="11" t="s">
        <v>1222</v>
      </c>
      <c r="G222" s="40">
        <v>20304</v>
      </c>
      <c r="H222" s="11" t="s">
        <v>1226</v>
      </c>
      <c r="I222" s="66" t="s">
        <v>1230</v>
      </c>
      <c r="J222" s="92">
        <f>1282.55*611.77</f>
        <v>784625.61349999998</v>
      </c>
      <c r="K222" s="50">
        <v>44889</v>
      </c>
      <c r="L222" s="50">
        <v>44917</v>
      </c>
      <c r="M222" s="41" t="s">
        <v>1231</v>
      </c>
      <c r="N222" s="50">
        <v>44887</v>
      </c>
      <c r="O222" s="269">
        <v>0</v>
      </c>
      <c r="P222" s="40" t="s">
        <v>40</v>
      </c>
      <c r="Q222" s="75" t="s">
        <v>1232</v>
      </c>
      <c r="R222" s="46"/>
      <c r="S222" s="47"/>
      <c r="T222" s="98"/>
      <c r="U222" s="87">
        <v>784625.61349999998</v>
      </c>
      <c r="V222" s="65">
        <v>44917</v>
      </c>
      <c r="W222" s="40" t="s">
        <v>213</v>
      </c>
      <c r="X222" s="245" t="s">
        <v>624</v>
      </c>
    </row>
    <row r="223" spans="1:24" ht="67.5" customHeight="1" x14ac:dyDescent="0.35">
      <c r="A223" s="12" t="s">
        <v>1220</v>
      </c>
      <c r="B223" s="43">
        <v>44816</v>
      </c>
      <c r="C223" s="95" t="s">
        <v>123</v>
      </c>
      <c r="D223" s="11" t="s">
        <v>1221</v>
      </c>
      <c r="E223" s="11" t="s">
        <v>330</v>
      </c>
      <c r="F223" s="11" t="s">
        <v>1222</v>
      </c>
      <c r="G223" s="40">
        <v>20304</v>
      </c>
      <c r="H223" s="11" t="s">
        <v>1233</v>
      </c>
      <c r="I223" s="66" t="s">
        <v>1234</v>
      </c>
      <c r="J223" s="92">
        <v>9322.5</v>
      </c>
      <c r="K223" s="43">
        <v>44847</v>
      </c>
      <c r="L223" s="13">
        <v>44868</v>
      </c>
      <c r="M223" s="41" t="s">
        <v>1235</v>
      </c>
      <c r="N223" s="50">
        <v>44852</v>
      </c>
      <c r="O223" s="269">
        <v>0</v>
      </c>
      <c r="P223" s="40" t="s">
        <v>40</v>
      </c>
      <c r="Q223" s="75" t="s">
        <v>1236</v>
      </c>
      <c r="R223" s="46"/>
      <c r="S223" s="47" t="s">
        <v>1237</v>
      </c>
      <c r="T223" s="98"/>
      <c r="U223" s="87">
        <v>9322.5</v>
      </c>
      <c r="V223" s="65">
        <v>44917</v>
      </c>
      <c r="W223" s="40" t="s">
        <v>213</v>
      </c>
      <c r="X223" s="245" t="s">
        <v>624</v>
      </c>
    </row>
    <row r="224" spans="1:24" ht="64.5" customHeight="1" x14ac:dyDescent="0.35">
      <c r="A224" s="12" t="s">
        <v>1238</v>
      </c>
      <c r="B224" s="43">
        <v>44813</v>
      </c>
      <c r="C224" s="95" t="s">
        <v>21</v>
      </c>
      <c r="D224" s="11" t="s">
        <v>1239</v>
      </c>
      <c r="E224" s="11" t="s">
        <v>330</v>
      </c>
      <c r="F224" s="11" t="s">
        <v>1240</v>
      </c>
      <c r="G224" s="40">
        <v>20402</v>
      </c>
      <c r="H224" s="11" t="s">
        <v>1241</v>
      </c>
      <c r="I224" s="66" t="s">
        <v>1242</v>
      </c>
      <c r="J224" s="92">
        <v>186450</v>
      </c>
      <c r="K224" s="43">
        <v>44838</v>
      </c>
      <c r="L224" s="167">
        <v>44854</v>
      </c>
      <c r="M224" s="41" t="s">
        <v>1243</v>
      </c>
      <c r="N224" s="167">
        <v>44854</v>
      </c>
      <c r="O224" s="269">
        <v>0</v>
      </c>
      <c r="P224" s="40" t="s">
        <v>134</v>
      </c>
      <c r="Q224" s="75" t="s">
        <v>1244</v>
      </c>
      <c r="R224" s="46"/>
      <c r="S224" s="47"/>
      <c r="T224" s="98"/>
      <c r="U224" s="87">
        <v>186450</v>
      </c>
      <c r="V224" s="13">
        <v>44889</v>
      </c>
      <c r="W224" s="18" t="s">
        <v>177</v>
      </c>
      <c r="X224" s="11" t="s">
        <v>624</v>
      </c>
    </row>
    <row r="225" spans="1:24" ht="66.75" customHeight="1" x14ac:dyDescent="0.35">
      <c r="A225" s="12" t="s">
        <v>1245</v>
      </c>
      <c r="B225" s="43">
        <v>44820</v>
      </c>
      <c r="C225" s="151" t="s">
        <v>1246</v>
      </c>
      <c r="D225" s="11" t="s">
        <v>1247</v>
      </c>
      <c r="E225" s="11" t="s">
        <v>330</v>
      </c>
      <c r="F225" s="11" t="s">
        <v>1248</v>
      </c>
      <c r="G225" s="40">
        <v>20199</v>
      </c>
      <c r="H225" s="11" t="s">
        <v>384</v>
      </c>
      <c r="I225" s="66" t="s">
        <v>1249</v>
      </c>
      <c r="J225" s="92">
        <v>1300263.8799999999</v>
      </c>
      <c r="K225" s="43">
        <v>44838</v>
      </c>
      <c r="L225" s="167">
        <v>44859</v>
      </c>
      <c r="M225" s="41" t="s">
        <v>1250</v>
      </c>
      <c r="N225" s="50">
        <v>44846</v>
      </c>
      <c r="O225" s="269">
        <v>0</v>
      </c>
      <c r="P225" s="40" t="s">
        <v>134</v>
      </c>
      <c r="Q225" s="75" t="s">
        <v>1251</v>
      </c>
      <c r="R225" s="46"/>
      <c r="S225" s="47"/>
      <c r="T225" s="98"/>
      <c r="U225" s="87">
        <v>1300263.8799999999</v>
      </c>
      <c r="V225" s="13">
        <v>44882</v>
      </c>
      <c r="W225" s="29" t="s">
        <v>138</v>
      </c>
      <c r="X225" s="11" t="s">
        <v>624</v>
      </c>
    </row>
    <row r="226" spans="1:24" ht="75" customHeight="1" x14ac:dyDescent="0.35">
      <c r="A226" s="12" t="s">
        <v>1252</v>
      </c>
      <c r="B226" s="43">
        <v>44820</v>
      </c>
      <c r="C226" s="30" t="s">
        <v>611</v>
      </c>
      <c r="D226" s="11" t="s">
        <v>1253</v>
      </c>
      <c r="E226" s="11" t="s">
        <v>330</v>
      </c>
      <c r="F226" s="11" t="s">
        <v>1254</v>
      </c>
      <c r="G226" s="40">
        <v>20402</v>
      </c>
      <c r="H226" s="71" t="s">
        <v>680</v>
      </c>
      <c r="I226" s="71" t="s">
        <v>680</v>
      </c>
      <c r="J226" s="71" t="s">
        <v>680</v>
      </c>
      <c r="K226" s="71" t="s">
        <v>680</v>
      </c>
      <c r="L226" s="71" t="s">
        <v>680</v>
      </c>
      <c r="M226" s="71" t="s">
        <v>680</v>
      </c>
      <c r="N226" s="71" t="s">
        <v>680</v>
      </c>
      <c r="O226" s="71" t="s">
        <v>680</v>
      </c>
      <c r="P226" s="40" t="s">
        <v>40</v>
      </c>
      <c r="Q226" s="71" t="s">
        <v>680</v>
      </c>
      <c r="R226" s="71" t="s">
        <v>680</v>
      </c>
      <c r="S226" s="71" t="s">
        <v>680</v>
      </c>
      <c r="T226" s="71" t="s">
        <v>680</v>
      </c>
      <c r="U226" s="71" t="s">
        <v>680</v>
      </c>
      <c r="V226" s="71" t="s">
        <v>680</v>
      </c>
      <c r="W226" s="71" t="s">
        <v>680</v>
      </c>
      <c r="X226" s="71" t="s">
        <v>680</v>
      </c>
    </row>
    <row r="227" spans="1:24" ht="62.25" customHeight="1" x14ac:dyDescent="0.35">
      <c r="A227" s="12" t="s">
        <v>1255</v>
      </c>
      <c r="B227" s="43">
        <v>44831</v>
      </c>
      <c r="C227" s="95" t="s">
        <v>131</v>
      </c>
      <c r="D227" s="11" t="s">
        <v>1256</v>
      </c>
      <c r="E227" s="11" t="s">
        <v>330</v>
      </c>
      <c r="F227" s="11" t="s">
        <v>1257</v>
      </c>
      <c r="G227" s="40">
        <v>29999</v>
      </c>
      <c r="H227" s="11" t="s">
        <v>1258</v>
      </c>
      <c r="I227" s="41" t="s">
        <v>1259</v>
      </c>
      <c r="J227" s="92">
        <v>361600</v>
      </c>
      <c r="K227" s="43">
        <v>44846</v>
      </c>
      <c r="L227" s="13">
        <v>44858</v>
      </c>
      <c r="M227" s="41" t="s">
        <v>1260</v>
      </c>
      <c r="N227" s="50">
        <v>44859</v>
      </c>
      <c r="O227" s="269">
        <v>0</v>
      </c>
      <c r="P227" s="40" t="s">
        <v>40</v>
      </c>
      <c r="Q227" s="75" t="s">
        <v>1261</v>
      </c>
      <c r="R227" s="46"/>
      <c r="S227" s="47"/>
      <c r="T227" s="98"/>
      <c r="U227" s="87">
        <v>361600</v>
      </c>
      <c r="V227" s="13">
        <v>44910</v>
      </c>
      <c r="W227" s="29" t="s">
        <v>155</v>
      </c>
      <c r="X227" s="245" t="s">
        <v>624</v>
      </c>
    </row>
    <row r="228" spans="1:24" ht="62.25" customHeight="1" x14ac:dyDescent="0.35">
      <c r="A228" s="12" t="s">
        <v>1262</v>
      </c>
      <c r="B228" s="43">
        <v>44831</v>
      </c>
      <c r="C228" s="95" t="s">
        <v>131</v>
      </c>
      <c r="D228" s="11" t="s">
        <v>1263</v>
      </c>
      <c r="E228" s="11" t="s">
        <v>330</v>
      </c>
      <c r="F228" s="11" t="s">
        <v>1264</v>
      </c>
      <c r="G228" s="40">
        <v>29904</v>
      </c>
      <c r="H228" s="11" t="s">
        <v>1265</v>
      </c>
      <c r="I228" s="41" t="s">
        <v>1266</v>
      </c>
      <c r="J228" s="92">
        <v>283500</v>
      </c>
      <c r="K228" s="43">
        <v>44852</v>
      </c>
      <c r="L228" s="43">
        <v>44862</v>
      </c>
      <c r="M228" s="41" t="s">
        <v>1267</v>
      </c>
      <c r="N228" s="50">
        <v>44872</v>
      </c>
      <c r="O228" s="269">
        <v>0</v>
      </c>
      <c r="P228" s="40" t="s">
        <v>134</v>
      </c>
      <c r="Q228" s="75" t="s">
        <v>1268</v>
      </c>
      <c r="R228" s="46"/>
      <c r="S228" s="47"/>
      <c r="T228" s="98"/>
      <c r="U228" s="87">
        <v>283500</v>
      </c>
      <c r="V228" s="13">
        <v>44910</v>
      </c>
      <c r="W228" s="29" t="s">
        <v>155</v>
      </c>
      <c r="X228" s="245" t="s">
        <v>624</v>
      </c>
    </row>
    <row r="229" spans="1:24" ht="59.25" customHeight="1" x14ac:dyDescent="0.35">
      <c r="A229" s="12" t="s">
        <v>1262</v>
      </c>
      <c r="B229" s="43">
        <v>44831</v>
      </c>
      <c r="C229" s="95" t="s">
        <v>131</v>
      </c>
      <c r="D229" s="11" t="s">
        <v>1263</v>
      </c>
      <c r="E229" s="11" t="s">
        <v>330</v>
      </c>
      <c r="F229" s="11" t="s">
        <v>1264</v>
      </c>
      <c r="G229" s="40">
        <v>29904</v>
      </c>
      <c r="H229" s="11" t="s">
        <v>696</v>
      </c>
      <c r="I229" s="41" t="s">
        <v>1269</v>
      </c>
      <c r="J229" s="92">
        <v>104864</v>
      </c>
      <c r="K229" s="43">
        <v>44852</v>
      </c>
      <c r="L229" s="43">
        <v>44862</v>
      </c>
      <c r="M229" s="41" t="s">
        <v>1270</v>
      </c>
      <c r="N229" s="50">
        <v>44867</v>
      </c>
      <c r="O229" s="269">
        <v>0</v>
      </c>
      <c r="P229" s="40" t="s">
        <v>134</v>
      </c>
      <c r="Q229" s="180" t="s">
        <v>1271</v>
      </c>
      <c r="R229" s="51"/>
      <c r="S229" s="311"/>
      <c r="T229" s="203"/>
      <c r="U229" s="183">
        <v>104864</v>
      </c>
      <c r="V229" s="13">
        <v>44903</v>
      </c>
      <c r="W229" s="29" t="s">
        <v>199</v>
      </c>
      <c r="X229" s="245" t="s">
        <v>624</v>
      </c>
    </row>
    <row r="230" spans="1:24" ht="70.5" customHeight="1" x14ac:dyDescent="0.35">
      <c r="A230" s="12" t="s">
        <v>1272</v>
      </c>
      <c r="B230" s="43">
        <v>44832</v>
      </c>
      <c r="C230" s="95" t="s">
        <v>190</v>
      </c>
      <c r="D230" s="11" t="s">
        <v>1273</v>
      </c>
      <c r="E230" s="11" t="s">
        <v>330</v>
      </c>
      <c r="F230" s="11" t="s">
        <v>1254</v>
      </c>
      <c r="G230" s="40">
        <v>20402</v>
      </c>
      <c r="H230" s="11" t="s">
        <v>384</v>
      </c>
      <c r="I230" s="41" t="s">
        <v>1274</v>
      </c>
      <c r="J230" s="92">
        <v>555153.20299999998</v>
      </c>
      <c r="K230" s="43">
        <v>44852</v>
      </c>
      <c r="L230" s="43">
        <v>44880</v>
      </c>
      <c r="M230" s="12" t="s">
        <v>1275</v>
      </c>
      <c r="N230" s="50">
        <v>44872</v>
      </c>
      <c r="O230" s="269">
        <v>0</v>
      </c>
      <c r="P230" s="40" t="s">
        <v>134</v>
      </c>
      <c r="Q230" s="75" t="s">
        <v>1276</v>
      </c>
      <c r="R230" s="46"/>
      <c r="S230" s="47"/>
      <c r="T230" s="98"/>
      <c r="U230" s="87">
        <v>555153.20299999998</v>
      </c>
      <c r="V230" s="13">
        <v>44910</v>
      </c>
      <c r="W230" s="29" t="s">
        <v>155</v>
      </c>
      <c r="X230" s="245" t="s">
        <v>624</v>
      </c>
    </row>
    <row r="231" spans="1:24" ht="70.5" customHeight="1" x14ac:dyDescent="0.35">
      <c r="A231" s="12" t="s">
        <v>1272</v>
      </c>
      <c r="B231" s="43">
        <v>44832</v>
      </c>
      <c r="C231" s="95" t="s">
        <v>190</v>
      </c>
      <c r="D231" s="11" t="s">
        <v>1273</v>
      </c>
      <c r="E231" s="11" t="s">
        <v>330</v>
      </c>
      <c r="F231" s="11" t="s">
        <v>1254</v>
      </c>
      <c r="G231" s="40">
        <v>20402</v>
      </c>
      <c r="H231" s="10" t="s">
        <v>849</v>
      </c>
      <c r="I231" s="41" t="s">
        <v>1277</v>
      </c>
      <c r="J231" s="92">
        <v>52745.326000000001</v>
      </c>
      <c r="K231" s="43">
        <v>44852</v>
      </c>
      <c r="L231" s="43">
        <v>44880</v>
      </c>
      <c r="M231" s="41" t="s">
        <v>1278</v>
      </c>
      <c r="N231" s="94">
        <v>44875</v>
      </c>
      <c r="O231" s="269">
        <v>0</v>
      </c>
      <c r="P231" s="40" t="s">
        <v>134</v>
      </c>
      <c r="Q231" s="75" t="s">
        <v>1279</v>
      </c>
      <c r="R231" s="46"/>
      <c r="S231" s="47"/>
      <c r="T231" s="98"/>
      <c r="U231" s="87">
        <v>52745.326000000001</v>
      </c>
      <c r="V231" s="13">
        <v>44910</v>
      </c>
      <c r="W231" s="29" t="s">
        <v>155</v>
      </c>
      <c r="X231" s="245" t="s">
        <v>624</v>
      </c>
    </row>
    <row r="232" spans="1:24" ht="70.5" customHeight="1" x14ac:dyDescent="0.35">
      <c r="A232" s="12" t="s">
        <v>1272</v>
      </c>
      <c r="B232" s="43">
        <v>44832</v>
      </c>
      <c r="C232" s="95" t="s">
        <v>190</v>
      </c>
      <c r="D232" s="11" t="s">
        <v>1273</v>
      </c>
      <c r="E232" s="11" t="s">
        <v>330</v>
      </c>
      <c r="F232" s="11" t="s">
        <v>1254</v>
      </c>
      <c r="G232" s="40">
        <v>20402</v>
      </c>
      <c r="H232" s="11" t="s">
        <v>1280</v>
      </c>
      <c r="I232" s="41" t="s">
        <v>1281</v>
      </c>
      <c r="J232" s="92">
        <v>2994500</v>
      </c>
      <c r="K232" s="43">
        <v>44853</v>
      </c>
      <c r="L232" s="43">
        <v>44881</v>
      </c>
      <c r="M232" s="41" t="s">
        <v>1282</v>
      </c>
      <c r="N232" s="50">
        <v>44904</v>
      </c>
      <c r="O232" s="269">
        <v>0</v>
      </c>
      <c r="P232" s="40" t="s">
        <v>134</v>
      </c>
      <c r="Q232" s="75" t="s">
        <v>1283</v>
      </c>
      <c r="R232" s="46"/>
      <c r="S232" s="47"/>
      <c r="T232" s="98"/>
      <c r="U232" s="87">
        <v>2994500</v>
      </c>
      <c r="V232" s="170">
        <v>44938</v>
      </c>
      <c r="W232" s="21" t="s">
        <v>208</v>
      </c>
      <c r="X232" s="245" t="s">
        <v>624</v>
      </c>
    </row>
    <row r="233" spans="1:24" ht="111" customHeight="1" x14ac:dyDescent="0.35">
      <c r="A233" s="12" t="s">
        <v>1284</v>
      </c>
      <c r="B233" s="43">
        <v>44832</v>
      </c>
      <c r="C233" s="95" t="s">
        <v>145</v>
      </c>
      <c r="D233" s="11" t="s">
        <v>1285</v>
      </c>
      <c r="E233" s="11" t="s">
        <v>1029</v>
      </c>
      <c r="F233" s="11" t="s">
        <v>1286</v>
      </c>
      <c r="G233" s="40">
        <v>10401</v>
      </c>
      <c r="H233" s="71" t="s">
        <v>680</v>
      </c>
      <c r="I233" s="71" t="s">
        <v>680</v>
      </c>
      <c r="J233" s="71" t="s">
        <v>680</v>
      </c>
      <c r="K233" s="71" t="s">
        <v>680</v>
      </c>
      <c r="L233" s="71" t="s">
        <v>680</v>
      </c>
      <c r="M233" s="71" t="s">
        <v>680</v>
      </c>
      <c r="N233" s="71" t="s">
        <v>680</v>
      </c>
      <c r="O233" s="71" t="s">
        <v>680</v>
      </c>
      <c r="P233" s="40" t="s">
        <v>40</v>
      </c>
      <c r="Q233" s="71" t="s">
        <v>680</v>
      </c>
      <c r="R233" s="71" t="s">
        <v>680</v>
      </c>
      <c r="S233" s="71" t="s">
        <v>680</v>
      </c>
      <c r="T233" s="71" t="s">
        <v>680</v>
      </c>
      <c r="U233" s="71" t="s">
        <v>680</v>
      </c>
      <c r="V233" s="71" t="s">
        <v>680</v>
      </c>
      <c r="W233" s="71" t="s">
        <v>680</v>
      </c>
      <c r="X233" s="71" t="s">
        <v>680</v>
      </c>
    </row>
    <row r="234" spans="1:24" ht="56.25" customHeight="1" x14ac:dyDescent="0.35">
      <c r="A234" s="12" t="s">
        <v>1287</v>
      </c>
      <c r="B234" s="43">
        <v>44832</v>
      </c>
      <c r="C234" s="95" t="s">
        <v>190</v>
      </c>
      <c r="D234" s="11" t="s">
        <v>1288</v>
      </c>
      <c r="E234" s="11" t="s">
        <v>330</v>
      </c>
      <c r="F234" s="11" t="s">
        <v>1289</v>
      </c>
      <c r="G234" s="40">
        <v>10801</v>
      </c>
      <c r="H234" s="11" t="s">
        <v>1290</v>
      </c>
      <c r="I234" s="168" t="s">
        <v>1291</v>
      </c>
      <c r="J234" s="166">
        <v>7599666.9100000001</v>
      </c>
      <c r="K234" s="167">
        <v>44875</v>
      </c>
      <c r="L234" s="337">
        <v>44918</v>
      </c>
      <c r="M234" s="168" t="s">
        <v>1292</v>
      </c>
      <c r="N234" s="202">
        <v>44886</v>
      </c>
      <c r="O234" s="336">
        <v>0</v>
      </c>
      <c r="P234" s="164" t="s">
        <v>40</v>
      </c>
      <c r="Q234" s="338" t="s">
        <v>1293</v>
      </c>
      <c r="R234" s="339"/>
      <c r="S234" s="340"/>
      <c r="T234" s="172"/>
      <c r="U234" s="341">
        <v>7599666.9100000001</v>
      </c>
      <c r="V234" s="65">
        <v>44917</v>
      </c>
      <c r="W234" s="40" t="s">
        <v>213</v>
      </c>
      <c r="X234" s="171" t="s">
        <v>624</v>
      </c>
    </row>
    <row r="235" spans="1:24" ht="56.25" customHeight="1" x14ac:dyDescent="0.35">
      <c r="A235" s="12" t="s">
        <v>1287</v>
      </c>
      <c r="B235" s="43">
        <v>44832</v>
      </c>
      <c r="C235" s="95" t="s">
        <v>190</v>
      </c>
      <c r="D235" s="11" t="s">
        <v>1288</v>
      </c>
      <c r="E235" s="11" t="s">
        <v>330</v>
      </c>
      <c r="F235" s="11" t="s">
        <v>1289</v>
      </c>
      <c r="G235" s="40">
        <v>10801</v>
      </c>
      <c r="H235" s="11" t="s">
        <v>1290</v>
      </c>
      <c r="I235" s="41" t="s">
        <v>1294</v>
      </c>
      <c r="J235" s="92">
        <v>3787000.64</v>
      </c>
      <c r="K235" s="43" t="s">
        <v>1295</v>
      </c>
      <c r="L235" s="13">
        <v>44918</v>
      </c>
      <c r="M235" s="41" t="s">
        <v>1296</v>
      </c>
      <c r="N235" s="50">
        <v>44902</v>
      </c>
      <c r="O235" s="269">
        <v>0</v>
      </c>
      <c r="P235" s="48" t="s">
        <v>40</v>
      </c>
      <c r="Q235" s="75" t="s">
        <v>1297</v>
      </c>
      <c r="R235" s="46"/>
      <c r="S235" s="47"/>
      <c r="T235" s="98"/>
      <c r="U235" s="87">
        <v>3787000.64</v>
      </c>
      <c r="V235" s="170">
        <v>44938</v>
      </c>
      <c r="W235" s="21" t="s">
        <v>208</v>
      </c>
      <c r="X235" s="7" t="s">
        <v>624</v>
      </c>
    </row>
    <row r="236" spans="1:24" ht="80.25" customHeight="1" x14ac:dyDescent="0.35">
      <c r="A236" s="12" t="s">
        <v>1298</v>
      </c>
      <c r="B236" s="43">
        <v>44840</v>
      </c>
      <c r="C236" s="95" t="s">
        <v>190</v>
      </c>
      <c r="D236" s="11" t="s">
        <v>1299</v>
      </c>
      <c r="E236" s="11" t="s">
        <v>330</v>
      </c>
      <c r="F236" s="11" t="s">
        <v>1300</v>
      </c>
      <c r="G236" s="40">
        <v>20306</v>
      </c>
      <c r="H236" s="11" t="s">
        <v>1301</v>
      </c>
      <c r="I236" s="41" t="s">
        <v>1302</v>
      </c>
      <c r="J236" s="92">
        <v>673038.78</v>
      </c>
      <c r="K236" s="43">
        <v>44861</v>
      </c>
      <c r="L236" s="13">
        <v>44882</v>
      </c>
      <c r="M236" s="41" t="s">
        <v>1303</v>
      </c>
      <c r="N236" s="50">
        <v>44881</v>
      </c>
      <c r="O236" s="269">
        <v>0</v>
      </c>
      <c r="P236" s="40" t="s">
        <v>134</v>
      </c>
      <c r="Q236" s="214" t="s">
        <v>1304</v>
      </c>
      <c r="R236" s="46"/>
      <c r="S236" s="47"/>
      <c r="T236" s="98"/>
      <c r="U236" s="87">
        <v>673038.78</v>
      </c>
      <c r="V236" s="65">
        <v>44917</v>
      </c>
      <c r="W236" s="40" t="s">
        <v>213</v>
      </c>
      <c r="X236" s="7" t="s">
        <v>624</v>
      </c>
    </row>
    <row r="237" spans="1:24" ht="48.75" customHeight="1" x14ac:dyDescent="0.35">
      <c r="A237" s="12" t="s">
        <v>1298</v>
      </c>
      <c r="B237" s="43">
        <v>44840</v>
      </c>
      <c r="C237" s="95" t="s">
        <v>190</v>
      </c>
      <c r="D237" s="11" t="s">
        <v>1299</v>
      </c>
      <c r="E237" s="11" t="s">
        <v>330</v>
      </c>
      <c r="F237" s="11" t="s">
        <v>1300</v>
      </c>
      <c r="G237" s="40">
        <v>20306</v>
      </c>
      <c r="H237" s="11" t="s">
        <v>1305</v>
      </c>
      <c r="I237" s="41" t="s">
        <v>1306</v>
      </c>
      <c r="J237" s="92">
        <v>7706.6</v>
      </c>
      <c r="K237" s="43">
        <v>44861</v>
      </c>
      <c r="L237" s="13">
        <v>44882</v>
      </c>
      <c r="M237" s="41" t="s">
        <v>1307</v>
      </c>
      <c r="N237" s="50">
        <v>44867</v>
      </c>
      <c r="O237" s="269">
        <v>0</v>
      </c>
      <c r="P237" s="40" t="s">
        <v>134</v>
      </c>
      <c r="Q237" s="180" t="s">
        <v>1308</v>
      </c>
      <c r="R237" s="51"/>
      <c r="S237" s="311"/>
      <c r="T237" s="203"/>
      <c r="U237" s="183">
        <v>7706.6</v>
      </c>
      <c r="V237" s="170">
        <v>44938</v>
      </c>
      <c r="W237" s="21" t="s">
        <v>208</v>
      </c>
      <c r="X237" s="7" t="s">
        <v>624</v>
      </c>
    </row>
    <row r="238" spans="1:24" ht="48.75" customHeight="1" x14ac:dyDescent="0.35">
      <c r="A238" s="12" t="s">
        <v>1298</v>
      </c>
      <c r="B238" s="43">
        <v>44840</v>
      </c>
      <c r="C238" s="95" t="s">
        <v>190</v>
      </c>
      <c r="D238" s="11" t="s">
        <v>1299</v>
      </c>
      <c r="E238" s="11" t="s">
        <v>330</v>
      </c>
      <c r="F238" s="11" t="s">
        <v>1300</v>
      </c>
      <c r="G238" s="40">
        <v>20306</v>
      </c>
      <c r="H238" s="11" t="s">
        <v>1309</v>
      </c>
      <c r="I238" s="41" t="s">
        <v>1310</v>
      </c>
      <c r="J238" s="92">
        <v>106479.9</v>
      </c>
      <c r="K238" s="43">
        <v>44861</v>
      </c>
      <c r="L238" s="13">
        <v>44882</v>
      </c>
      <c r="M238" s="41" t="s">
        <v>1311</v>
      </c>
      <c r="N238" s="50">
        <v>44868</v>
      </c>
      <c r="O238" s="269">
        <v>0</v>
      </c>
      <c r="P238" s="40" t="s">
        <v>134</v>
      </c>
      <c r="Q238" s="180" t="s">
        <v>1312</v>
      </c>
      <c r="R238" s="51"/>
      <c r="S238" s="311"/>
      <c r="T238" s="203"/>
      <c r="U238" s="183">
        <v>106479.9</v>
      </c>
      <c r="V238" s="13">
        <v>44903</v>
      </c>
      <c r="W238" s="29" t="s">
        <v>199</v>
      </c>
      <c r="X238" s="7" t="s">
        <v>624</v>
      </c>
    </row>
    <row r="239" spans="1:24" ht="78.75" customHeight="1" x14ac:dyDescent="0.35">
      <c r="A239" s="12" t="s">
        <v>1313</v>
      </c>
      <c r="B239" s="43">
        <v>44840</v>
      </c>
      <c r="C239" s="95" t="s">
        <v>870</v>
      </c>
      <c r="D239" s="11" t="s">
        <v>1314</v>
      </c>
      <c r="E239" s="11" t="s">
        <v>330</v>
      </c>
      <c r="F239" s="11" t="s">
        <v>1315</v>
      </c>
      <c r="G239" s="40">
        <v>10804</v>
      </c>
      <c r="H239" s="11" t="s">
        <v>1316</v>
      </c>
      <c r="I239" s="41" t="s">
        <v>1317</v>
      </c>
      <c r="J239" s="92">
        <v>4517440.6629999997</v>
      </c>
      <c r="K239" s="43">
        <v>44859</v>
      </c>
      <c r="L239" s="13">
        <v>44889</v>
      </c>
      <c r="M239" s="12" t="s">
        <v>1318</v>
      </c>
      <c r="N239" s="50">
        <v>44887</v>
      </c>
      <c r="O239" s="269">
        <v>0</v>
      </c>
      <c r="P239" s="40" t="s">
        <v>40</v>
      </c>
      <c r="Q239" s="180" t="s">
        <v>1319</v>
      </c>
      <c r="R239" s="51"/>
      <c r="S239" s="311"/>
      <c r="T239" s="203"/>
      <c r="U239" s="183">
        <v>4517440.6629999997</v>
      </c>
      <c r="V239" s="65">
        <v>44917</v>
      </c>
      <c r="W239" s="40" t="s">
        <v>213</v>
      </c>
      <c r="X239" s="7" t="s">
        <v>624</v>
      </c>
    </row>
    <row r="240" spans="1:24" ht="78.75" customHeight="1" x14ac:dyDescent="0.35">
      <c r="A240" s="12" t="s">
        <v>1313</v>
      </c>
      <c r="B240" s="43">
        <v>44840</v>
      </c>
      <c r="C240" s="95" t="s">
        <v>870</v>
      </c>
      <c r="D240" s="11" t="s">
        <v>1314</v>
      </c>
      <c r="E240" s="11" t="s">
        <v>330</v>
      </c>
      <c r="F240" s="11" t="s">
        <v>1315</v>
      </c>
      <c r="G240" s="40">
        <v>10804</v>
      </c>
      <c r="H240" s="11" t="s">
        <v>1316</v>
      </c>
      <c r="I240" s="41" t="s">
        <v>1320</v>
      </c>
      <c r="J240" s="92">
        <v>1258200.76</v>
      </c>
      <c r="K240" s="43" t="s">
        <v>1321</v>
      </c>
      <c r="L240" s="13" t="s">
        <v>1322</v>
      </c>
      <c r="M240" s="41" t="s">
        <v>1323</v>
      </c>
      <c r="N240" s="50">
        <v>44904</v>
      </c>
      <c r="O240" s="269">
        <v>0</v>
      </c>
      <c r="P240" s="48" t="s">
        <v>40</v>
      </c>
      <c r="Q240" s="180" t="s">
        <v>1324</v>
      </c>
      <c r="R240" s="51"/>
      <c r="S240" s="311"/>
      <c r="T240" s="203"/>
      <c r="U240" s="183">
        <v>1258200.76</v>
      </c>
      <c r="V240" s="170">
        <v>44938</v>
      </c>
      <c r="W240" s="21" t="s">
        <v>208</v>
      </c>
      <c r="X240" s="11" t="s">
        <v>624</v>
      </c>
    </row>
    <row r="241" spans="1:24" ht="51.75" customHeight="1" x14ac:dyDescent="0.35">
      <c r="A241" s="12" t="s">
        <v>1325</v>
      </c>
      <c r="B241" s="43">
        <v>44840</v>
      </c>
      <c r="C241" s="95" t="s">
        <v>190</v>
      </c>
      <c r="D241" s="11" t="s">
        <v>1326</v>
      </c>
      <c r="E241" s="11" t="s">
        <v>330</v>
      </c>
      <c r="F241" s="11" t="s">
        <v>1327</v>
      </c>
      <c r="G241" s="40">
        <v>29906</v>
      </c>
      <c r="H241" s="11" t="s">
        <v>696</v>
      </c>
      <c r="I241" s="66" t="s">
        <v>1328</v>
      </c>
      <c r="J241" s="92">
        <v>1015615.75</v>
      </c>
      <c r="K241" s="43">
        <v>44867</v>
      </c>
      <c r="L241" s="13">
        <v>44888</v>
      </c>
      <c r="M241" s="41" t="s">
        <v>1329</v>
      </c>
      <c r="N241" s="50">
        <v>44869</v>
      </c>
      <c r="O241" s="269">
        <v>0</v>
      </c>
      <c r="P241" s="40" t="s">
        <v>40</v>
      </c>
      <c r="Q241" s="75" t="s">
        <v>1330</v>
      </c>
      <c r="R241" s="46"/>
      <c r="S241" s="47"/>
      <c r="T241" s="98"/>
      <c r="U241" s="87">
        <v>1015615.75</v>
      </c>
      <c r="V241" s="13">
        <v>44903</v>
      </c>
      <c r="W241" s="29" t="s">
        <v>199</v>
      </c>
      <c r="X241" s="11" t="s">
        <v>624</v>
      </c>
    </row>
    <row r="242" spans="1:24" ht="51.75" customHeight="1" x14ac:dyDescent="0.35">
      <c r="A242" s="12" t="s">
        <v>1325</v>
      </c>
      <c r="B242" s="43">
        <v>44840</v>
      </c>
      <c r="C242" s="95" t="s">
        <v>190</v>
      </c>
      <c r="D242" s="11" t="s">
        <v>1326</v>
      </c>
      <c r="E242" s="11" t="s">
        <v>330</v>
      </c>
      <c r="F242" s="11" t="s">
        <v>1327</v>
      </c>
      <c r="G242" s="40">
        <v>29906</v>
      </c>
      <c r="H242" s="11" t="s">
        <v>1331</v>
      </c>
      <c r="I242" s="66" t="s">
        <v>1332</v>
      </c>
      <c r="J242" s="92">
        <v>64862</v>
      </c>
      <c r="K242" s="43">
        <v>44867</v>
      </c>
      <c r="L242" s="13">
        <v>44888</v>
      </c>
      <c r="M242" s="41" t="s">
        <v>1333</v>
      </c>
      <c r="N242" s="50">
        <v>44887</v>
      </c>
      <c r="O242" s="269">
        <v>0</v>
      </c>
      <c r="P242" s="40" t="s">
        <v>40</v>
      </c>
      <c r="Q242" s="75" t="s">
        <v>1334</v>
      </c>
      <c r="R242" s="46"/>
      <c r="S242" s="47"/>
      <c r="T242" s="98"/>
      <c r="U242" s="87">
        <v>64862</v>
      </c>
      <c r="V242" s="65">
        <v>44917</v>
      </c>
      <c r="W242" s="40" t="s">
        <v>213</v>
      </c>
      <c r="X242" s="7" t="s">
        <v>624</v>
      </c>
    </row>
    <row r="243" spans="1:24" ht="51.75" customHeight="1" x14ac:dyDescent="0.35">
      <c r="A243" s="12" t="s">
        <v>1325</v>
      </c>
      <c r="B243" s="43">
        <v>44840</v>
      </c>
      <c r="C243" s="95" t="s">
        <v>190</v>
      </c>
      <c r="D243" s="11" t="s">
        <v>1326</v>
      </c>
      <c r="E243" s="11" t="s">
        <v>330</v>
      </c>
      <c r="F243" s="11" t="s">
        <v>1327</v>
      </c>
      <c r="G243" s="40">
        <v>29906</v>
      </c>
      <c r="H243" s="11" t="s">
        <v>1335</v>
      </c>
      <c r="I243" s="66" t="s">
        <v>1336</v>
      </c>
      <c r="J243" s="92">
        <v>176732</v>
      </c>
      <c r="K243" s="43">
        <v>44869</v>
      </c>
      <c r="L243" s="13">
        <v>44890</v>
      </c>
      <c r="M243" s="41" t="s">
        <v>1337</v>
      </c>
      <c r="N243" s="50">
        <v>44875</v>
      </c>
      <c r="O243" s="269">
        <v>0</v>
      </c>
      <c r="P243" s="40" t="s">
        <v>40</v>
      </c>
      <c r="Q243" s="75" t="s">
        <v>1338</v>
      </c>
      <c r="R243" s="46"/>
      <c r="S243" s="47"/>
      <c r="T243" s="98"/>
      <c r="U243" s="87">
        <v>176732</v>
      </c>
      <c r="V243" s="170">
        <v>44938</v>
      </c>
      <c r="W243" s="21" t="s">
        <v>208</v>
      </c>
      <c r="X243" s="245" t="s">
        <v>624</v>
      </c>
    </row>
    <row r="244" spans="1:24" ht="54" customHeight="1" x14ac:dyDescent="0.35">
      <c r="A244" s="12" t="s">
        <v>1339</v>
      </c>
      <c r="B244" s="43">
        <v>44840</v>
      </c>
      <c r="C244" s="66" t="s">
        <v>131</v>
      </c>
      <c r="D244" s="11" t="s">
        <v>1340</v>
      </c>
      <c r="E244" s="11" t="s">
        <v>330</v>
      </c>
      <c r="F244" s="11" t="s">
        <v>1341</v>
      </c>
      <c r="G244" s="40">
        <v>20203</v>
      </c>
      <c r="H244" s="11" t="s">
        <v>1342</v>
      </c>
      <c r="I244" s="41" t="s">
        <v>1343</v>
      </c>
      <c r="J244" s="92">
        <v>192145.2</v>
      </c>
      <c r="K244" s="43">
        <v>44858</v>
      </c>
      <c r="L244" s="13">
        <v>44868</v>
      </c>
      <c r="M244" s="41" t="s">
        <v>1344</v>
      </c>
      <c r="N244" s="50">
        <v>44909</v>
      </c>
      <c r="O244" s="269">
        <v>0</v>
      </c>
      <c r="P244" s="40" t="s">
        <v>40</v>
      </c>
      <c r="Q244" s="75" t="s">
        <v>1345</v>
      </c>
      <c r="R244" s="46"/>
      <c r="S244" s="47"/>
      <c r="T244" s="98"/>
      <c r="U244" s="87">
        <v>192145.2</v>
      </c>
      <c r="V244" s="65">
        <v>44945</v>
      </c>
      <c r="W244" s="41" t="s">
        <v>242</v>
      </c>
      <c r="X244" s="11" t="s">
        <v>624</v>
      </c>
    </row>
    <row r="245" spans="1:24" ht="68.25" customHeight="1" x14ac:dyDescent="0.35">
      <c r="A245" s="12" t="s">
        <v>1346</v>
      </c>
      <c r="B245" s="43">
        <v>44840</v>
      </c>
      <c r="C245" s="95" t="s">
        <v>28</v>
      </c>
      <c r="D245" s="11" t="s">
        <v>1347</v>
      </c>
      <c r="E245" s="11" t="s">
        <v>330</v>
      </c>
      <c r="F245" s="11" t="s">
        <v>1348</v>
      </c>
      <c r="G245" s="40">
        <v>20402</v>
      </c>
      <c r="H245" s="11" t="s">
        <v>1349</v>
      </c>
      <c r="I245" s="66" t="s">
        <v>1350</v>
      </c>
      <c r="J245" s="92">
        <v>3012580</v>
      </c>
      <c r="K245" s="43">
        <v>44861</v>
      </c>
      <c r="L245" s="13">
        <v>44875</v>
      </c>
      <c r="M245" s="41" t="s">
        <v>1351</v>
      </c>
      <c r="N245" s="50">
        <v>44870</v>
      </c>
      <c r="O245" s="269">
        <v>0</v>
      </c>
      <c r="P245" s="40" t="s">
        <v>134</v>
      </c>
      <c r="Q245" s="75" t="s">
        <v>1352</v>
      </c>
      <c r="R245" s="46"/>
      <c r="S245" s="47"/>
      <c r="T245" s="98"/>
      <c r="U245" s="87">
        <v>3012580</v>
      </c>
      <c r="V245" s="13">
        <v>44903</v>
      </c>
      <c r="W245" s="29" t="s">
        <v>199</v>
      </c>
      <c r="X245" s="11" t="s">
        <v>624</v>
      </c>
    </row>
    <row r="246" spans="1:24" ht="54.75" customHeight="1" x14ac:dyDescent="0.35">
      <c r="A246" s="12" t="s">
        <v>1353</v>
      </c>
      <c r="B246" s="43">
        <v>44840</v>
      </c>
      <c r="C246" s="95" t="s">
        <v>190</v>
      </c>
      <c r="D246" s="11" t="s">
        <v>1354</v>
      </c>
      <c r="E246" s="11" t="s">
        <v>330</v>
      </c>
      <c r="F246" s="11" t="s">
        <v>1355</v>
      </c>
      <c r="G246" s="40">
        <v>20302</v>
      </c>
      <c r="H246" s="11" t="s">
        <v>849</v>
      </c>
      <c r="I246" s="66" t="s">
        <v>1356</v>
      </c>
      <c r="J246" s="92">
        <v>330980.1188</v>
      </c>
      <c r="K246" s="43">
        <v>44868</v>
      </c>
      <c r="L246" s="13">
        <v>44889</v>
      </c>
      <c r="M246" s="41" t="s">
        <v>1357</v>
      </c>
      <c r="N246" s="50">
        <v>44869</v>
      </c>
      <c r="O246" s="269">
        <v>0</v>
      </c>
      <c r="P246" s="40" t="s">
        <v>134</v>
      </c>
      <c r="Q246" s="75" t="s">
        <v>1358</v>
      </c>
      <c r="R246" s="46"/>
      <c r="S246" s="47"/>
      <c r="T246" s="98"/>
      <c r="U246" s="87">
        <v>330980.1188</v>
      </c>
      <c r="V246" s="13">
        <v>44903</v>
      </c>
      <c r="W246" s="29" t="s">
        <v>199</v>
      </c>
      <c r="X246" s="11" t="s">
        <v>624</v>
      </c>
    </row>
    <row r="247" spans="1:24" ht="66" customHeight="1" x14ac:dyDescent="0.35">
      <c r="A247" s="12" t="s">
        <v>1359</v>
      </c>
      <c r="B247" s="43">
        <v>44848</v>
      </c>
      <c r="C247" s="95" t="s">
        <v>190</v>
      </c>
      <c r="D247" s="11" t="s">
        <v>1360</v>
      </c>
      <c r="E247" s="11" t="s">
        <v>330</v>
      </c>
      <c r="F247" s="11" t="s">
        <v>1361</v>
      </c>
      <c r="G247" s="40">
        <v>29904</v>
      </c>
      <c r="H247" s="11" t="s">
        <v>1362</v>
      </c>
      <c r="I247" s="66" t="s">
        <v>1363</v>
      </c>
      <c r="J247" s="92">
        <v>219624.54</v>
      </c>
      <c r="K247" s="43">
        <v>44868</v>
      </c>
      <c r="L247" s="13">
        <v>44889</v>
      </c>
      <c r="M247" s="41" t="s">
        <v>1364</v>
      </c>
      <c r="N247" s="50">
        <v>44887</v>
      </c>
      <c r="O247" s="269">
        <v>0</v>
      </c>
      <c r="P247" s="40" t="s">
        <v>134</v>
      </c>
      <c r="Q247" s="75" t="s">
        <v>1365</v>
      </c>
      <c r="R247" s="46"/>
      <c r="S247" s="47"/>
      <c r="T247" s="98"/>
      <c r="U247" s="87">
        <v>219624.54</v>
      </c>
      <c r="V247" s="65">
        <v>44917</v>
      </c>
      <c r="W247" s="40" t="s">
        <v>213</v>
      </c>
      <c r="X247" s="11" t="s">
        <v>624</v>
      </c>
    </row>
    <row r="248" spans="1:24" ht="83.25" customHeight="1" x14ac:dyDescent="0.35">
      <c r="A248" s="12" t="s">
        <v>1366</v>
      </c>
      <c r="B248" s="43">
        <v>44848</v>
      </c>
      <c r="C248" s="95" t="s">
        <v>190</v>
      </c>
      <c r="D248" s="11" t="s">
        <v>1367</v>
      </c>
      <c r="E248" s="11" t="s">
        <v>330</v>
      </c>
      <c r="F248" s="11" t="s">
        <v>1368</v>
      </c>
      <c r="G248" s="40">
        <v>20301</v>
      </c>
      <c r="H248" s="11" t="s">
        <v>728</v>
      </c>
      <c r="I248" s="66" t="s">
        <v>1369</v>
      </c>
      <c r="J248" s="92">
        <v>800479.88</v>
      </c>
      <c r="K248" s="43">
        <v>44869</v>
      </c>
      <c r="L248" s="13" t="s">
        <v>1370</v>
      </c>
      <c r="M248" s="12" t="s">
        <v>1371</v>
      </c>
      <c r="N248" s="94">
        <v>44908</v>
      </c>
      <c r="O248" s="269">
        <v>0</v>
      </c>
      <c r="P248" s="40" t="s">
        <v>40</v>
      </c>
      <c r="Q248" s="75" t="s">
        <v>1372</v>
      </c>
      <c r="R248" s="46"/>
      <c r="S248" s="47"/>
      <c r="T248" s="98"/>
      <c r="U248" s="87">
        <v>800479.88</v>
      </c>
      <c r="V248" s="65">
        <v>44945</v>
      </c>
      <c r="W248" s="41" t="s">
        <v>242</v>
      </c>
      <c r="X248" s="11" t="s">
        <v>624</v>
      </c>
    </row>
    <row r="249" spans="1:24" ht="57" customHeight="1" x14ac:dyDescent="0.35">
      <c r="A249" s="12" t="s">
        <v>1373</v>
      </c>
      <c r="B249" s="43">
        <v>44848</v>
      </c>
      <c r="C249" s="95" t="s">
        <v>336</v>
      </c>
      <c r="D249" s="11" t="s">
        <v>1374</v>
      </c>
      <c r="E249" s="11" t="s">
        <v>330</v>
      </c>
      <c r="F249" s="11" t="s">
        <v>1375</v>
      </c>
      <c r="G249" s="40">
        <v>20401</v>
      </c>
      <c r="H249" s="11" t="s">
        <v>612</v>
      </c>
      <c r="I249" s="66" t="s">
        <v>1376</v>
      </c>
      <c r="J249" s="92">
        <v>203400</v>
      </c>
      <c r="K249" s="43">
        <v>44869</v>
      </c>
      <c r="L249" s="13" t="s">
        <v>1370</v>
      </c>
      <c r="M249" s="41" t="s">
        <v>1377</v>
      </c>
      <c r="N249" s="50">
        <v>44873</v>
      </c>
      <c r="O249" s="269">
        <v>0</v>
      </c>
      <c r="P249" s="40" t="s">
        <v>40</v>
      </c>
      <c r="Q249" s="75" t="s">
        <v>1378</v>
      </c>
      <c r="R249" s="46"/>
      <c r="S249" s="47"/>
      <c r="T249" s="98"/>
      <c r="U249" s="87">
        <v>219624.54</v>
      </c>
      <c r="V249" s="13">
        <v>44903</v>
      </c>
      <c r="W249" s="29" t="s">
        <v>199</v>
      </c>
      <c r="X249" s="7" t="s">
        <v>624</v>
      </c>
    </row>
    <row r="250" spans="1:24" ht="57" customHeight="1" x14ac:dyDescent="0.35">
      <c r="A250" s="12" t="s">
        <v>1373</v>
      </c>
      <c r="B250" s="43">
        <v>44848</v>
      </c>
      <c r="C250" s="95" t="s">
        <v>336</v>
      </c>
      <c r="D250" s="11" t="s">
        <v>1374</v>
      </c>
      <c r="E250" s="11" t="s">
        <v>330</v>
      </c>
      <c r="F250" s="11" t="s">
        <v>1375</v>
      </c>
      <c r="G250" s="40">
        <v>20401</v>
      </c>
      <c r="H250" s="11" t="s">
        <v>849</v>
      </c>
      <c r="I250" s="66" t="s">
        <v>1379</v>
      </c>
      <c r="J250" s="92">
        <v>163667</v>
      </c>
      <c r="K250" s="43">
        <v>44872</v>
      </c>
      <c r="L250" s="13" t="s">
        <v>1380</v>
      </c>
      <c r="M250" s="41" t="s">
        <v>1381</v>
      </c>
      <c r="N250" s="50">
        <v>44887</v>
      </c>
      <c r="O250" s="269">
        <v>0</v>
      </c>
      <c r="P250" s="40" t="s">
        <v>40</v>
      </c>
      <c r="Q250" s="75" t="s">
        <v>1382</v>
      </c>
      <c r="R250" s="46"/>
      <c r="S250" s="47"/>
      <c r="T250" s="98"/>
      <c r="U250" s="87">
        <v>163667</v>
      </c>
      <c r="V250" s="65">
        <v>44917</v>
      </c>
      <c r="W250" s="40" t="s">
        <v>213</v>
      </c>
      <c r="X250" s="7" t="s">
        <v>624</v>
      </c>
    </row>
    <row r="251" spans="1:24" ht="49.5" customHeight="1" x14ac:dyDescent="0.35">
      <c r="A251" s="12" t="s">
        <v>1373</v>
      </c>
      <c r="B251" s="43">
        <v>44848</v>
      </c>
      <c r="C251" s="95" t="s">
        <v>336</v>
      </c>
      <c r="D251" s="11" t="s">
        <v>1374</v>
      </c>
      <c r="E251" s="11" t="s">
        <v>330</v>
      </c>
      <c r="F251" s="11" t="s">
        <v>1375</v>
      </c>
      <c r="G251" s="40">
        <v>20401</v>
      </c>
      <c r="H251" s="11" t="s">
        <v>1383</v>
      </c>
      <c r="I251" s="66" t="s">
        <v>1384</v>
      </c>
      <c r="J251" s="92">
        <v>76885.2</v>
      </c>
      <c r="K251" s="43">
        <v>44872</v>
      </c>
      <c r="L251" s="13" t="s">
        <v>1380</v>
      </c>
      <c r="M251" s="41" t="s">
        <v>1385</v>
      </c>
      <c r="N251" s="50">
        <v>44895</v>
      </c>
      <c r="O251" s="269">
        <v>0</v>
      </c>
      <c r="P251" s="40" t="s">
        <v>40</v>
      </c>
      <c r="Q251" s="75" t="s">
        <v>1386</v>
      </c>
      <c r="R251" s="46"/>
      <c r="S251" s="47"/>
      <c r="T251" s="98"/>
      <c r="U251" s="87">
        <v>76885.2</v>
      </c>
      <c r="V251" s="170">
        <v>44938</v>
      </c>
      <c r="W251" s="21" t="s">
        <v>208</v>
      </c>
      <c r="X251" s="7" t="s">
        <v>624</v>
      </c>
    </row>
    <row r="252" spans="1:24" ht="61.5" customHeight="1" x14ac:dyDescent="0.35">
      <c r="A252" s="12" t="s">
        <v>1387</v>
      </c>
      <c r="B252" s="43">
        <v>44848</v>
      </c>
      <c r="C252" s="95" t="s">
        <v>190</v>
      </c>
      <c r="D252" s="11" t="s">
        <v>1388</v>
      </c>
      <c r="E252" s="11" t="s">
        <v>330</v>
      </c>
      <c r="F252" s="11" t="s">
        <v>1389</v>
      </c>
      <c r="G252" s="40">
        <v>29999</v>
      </c>
      <c r="H252" s="11" t="s">
        <v>1185</v>
      </c>
      <c r="I252" s="66" t="s">
        <v>1390</v>
      </c>
      <c r="J252" s="92">
        <v>366120</v>
      </c>
      <c r="K252" s="43">
        <v>44631</v>
      </c>
      <c r="L252" s="13" t="s">
        <v>1295</v>
      </c>
      <c r="M252" s="41" t="s">
        <v>1391</v>
      </c>
      <c r="N252" s="50">
        <v>44873</v>
      </c>
      <c r="O252" s="269">
        <v>0</v>
      </c>
      <c r="P252" s="40" t="s">
        <v>40</v>
      </c>
      <c r="Q252" s="75" t="s">
        <v>1392</v>
      </c>
      <c r="R252" s="46"/>
      <c r="S252" s="47"/>
      <c r="T252" s="98"/>
      <c r="U252" s="87">
        <v>366120</v>
      </c>
      <c r="V252" s="13">
        <v>44903</v>
      </c>
      <c r="W252" s="29" t="s">
        <v>199</v>
      </c>
      <c r="X252" s="11" t="s">
        <v>624</v>
      </c>
    </row>
    <row r="253" spans="1:24" ht="70.5" customHeight="1" x14ac:dyDescent="0.35">
      <c r="A253" s="12" t="s">
        <v>1393</v>
      </c>
      <c r="B253" s="43">
        <v>44848</v>
      </c>
      <c r="C253" s="66" t="s">
        <v>190</v>
      </c>
      <c r="D253" s="11" t="s">
        <v>1394</v>
      </c>
      <c r="E253" s="11" t="s">
        <v>330</v>
      </c>
      <c r="F253" s="11" t="s">
        <v>1395</v>
      </c>
      <c r="G253" s="40">
        <v>29902</v>
      </c>
      <c r="H253" s="11" t="s">
        <v>651</v>
      </c>
      <c r="I253" s="66" t="s">
        <v>1396</v>
      </c>
      <c r="J253" s="92">
        <v>54918</v>
      </c>
      <c r="K253" s="43">
        <v>44872</v>
      </c>
      <c r="L253" s="13">
        <v>44893</v>
      </c>
      <c r="M253" s="41" t="s">
        <v>496</v>
      </c>
      <c r="N253" s="50">
        <v>44875</v>
      </c>
      <c r="O253" s="269">
        <v>0</v>
      </c>
      <c r="P253" s="40" t="s">
        <v>134</v>
      </c>
      <c r="Q253" s="75" t="s">
        <v>1397</v>
      </c>
      <c r="R253" s="46"/>
      <c r="S253" s="47"/>
      <c r="T253" s="98"/>
      <c r="U253" s="87">
        <v>54918</v>
      </c>
      <c r="V253" s="13">
        <v>44910</v>
      </c>
      <c r="W253" s="29" t="s">
        <v>155</v>
      </c>
      <c r="X253" s="11" t="s">
        <v>624</v>
      </c>
    </row>
    <row r="254" spans="1:24" ht="70.5" customHeight="1" x14ac:dyDescent="0.35">
      <c r="A254" s="12" t="s">
        <v>1393</v>
      </c>
      <c r="B254" s="43">
        <v>44848</v>
      </c>
      <c r="C254" s="66" t="s">
        <v>190</v>
      </c>
      <c r="D254" s="11" t="s">
        <v>1394</v>
      </c>
      <c r="E254" s="11" t="s">
        <v>330</v>
      </c>
      <c r="F254" s="11" t="s">
        <v>1395</v>
      </c>
      <c r="G254" s="40">
        <v>29902</v>
      </c>
      <c r="H254" s="11" t="s">
        <v>384</v>
      </c>
      <c r="I254" s="66" t="s">
        <v>1398</v>
      </c>
      <c r="J254" s="92">
        <v>15377.04</v>
      </c>
      <c r="K254" s="43">
        <v>44868</v>
      </c>
      <c r="L254" s="167">
        <v>44889</v>
      </c>
      <c r="M254" s="41" t="s">
        <v>1399</v>
      </c>
      <c r="N254" s="50">
        <v>44874</v>
      </c>
      <c r="O254" s="269">
        <v>0</v>
      </c>
      <c r="P254" s="40" t="s">
        <v>134</v>
      </c>
      <c r="Q254" s="75" t="s">
        <v>1400</v>
      </c>
      <c r="R254" s="46"/>
      <c r="S254" s="47"/>
      <c r="T254" s="98"/>
      <c r="U254" s="87">
        <v>15377.04</v>
      </c>
      <c r="V254" s="13">
        <v>44910</v>
      </c>
      <c r="W254" s="29" t="s">
        <v>155</v>
      </c>
      <c r="X254" s="11" t="s">
        <v>624</v>
      </c>
    </row>
    <row r="255" spans="1:24" ht="70.5" customHeight="1" x14ac:dyDescent="0.35">
      <c r="A255" s="12" t="s">
        <v>1393</v>
      </c>
      <c r="B255" s="43">
        <v>44848</v>
      </c>
      <c r="C255" s="66" t="s">
        <v>190</v>
      </c>
      <c r="D255" s="11" t="s">
        <v>1394</v>
      </c>
      <c r="E255" s="11" t="s">
        <v>330</v>
      </c>
      <c r="F255" s="11" t="s">
        <v>1395</v>
      </c>
      <c r="G255" s="40">
        <v>29902</v>
      </c>
      <c r="H255" s="26" t="s">
        <v>1088</v>
      </c>
      <c r="I255" s="66" t="s">
        <v>1401</v>
      </c>
      <c r="J255" s="92">
        <v>100692</v>
      </c>
      <c r="K255" s="43">
        <v>44868</v>
      </c>
      <c r="L255" s="167">
        <v>44875</v>
      </c>
      <c r="M255" s="41" t="s">
        <v>1402</v>
      </c>
      <c r="N255" s="50">
        <v>44875</v>
      </c>
      <c r="O255" s="269">
        <v>0</v>
      </c>
      <c r="P255" s="40" t="s">
        <v>134</v>
      </c>
      <c r="Q255" s="75" t="s">
        <v>1403</v>
      </c>
      <c r="R255" s="46"/>
      <c r="S255" s="47"/>
      <c r="T255" s="98"/>
      <c r="U255" s="87">
        <v>100692</v>
      </c>
      <c r="V255" s="13">
        <v>44910</v>
      </c>
      <c r="W255" s="29" t="s">
        <v>155</v>
      </c>
      <c r="X255" s="11" t="s">
        <v>624</v>
      </c>
    </row>
    <row r="256" spans="1:24" ht="70.5" customHeight="1" x14ac:dyDescent="0.35">
      <c r="A256" s="12" t="s">
        <v>1393</v>
      </c>
      <c r="B256" s="43">
        <v>44848</v>
      </c>
      <c r="C256" s="66" t="s">
        <v>190</v>
      </c>
      <c r="D256" s="11" t="s">
        <v>1394</v>
      </c>
      <c r="E256" s="11" t="s">
        <v>330</v>
      </c>
      <c r="F256" s="11" t="s">
        <v>1395</v>
      </c>
      <c r="G256" s="40">
        <v>29902</v>
      </c>
      <c r="H256" s="11" t="s">
        <v>1331</v>
      </c>
      <c r="I256" s="66" t="s">
        <v>1404</v>
      </c>
      <c r="J256" s="92">
        <v>57630</v>
      </c>
      <c r="K256" s="43">
        <v>44869</v>
      </c>
      <c r="L256" s="13">
        <v>44890</v>
      </c>
      <c r="M256" s="41" t="s">
        <v>1405</v>
      </c>
      <c r="N256" s="50">
        <v>44887</v>
      </c>
      <c r="O256" s="269">
        <v>0</v>
      </c>
      <c r="P256" s="40" t="s">
        <v>134</v>
      </c>
      <c r="Q256" s="75" t="s">
        <v>1406</v>
      </c>
      <c r="R256" s="46"/>
      <c r="S256" s="47"/>
      <c r="T256" s="98"/>
      <c r="U256" s="87">
        <v>57630</v>
      </c>
      <c r="V256" s="65">
        <v>44917</v>
      </c>
      <c r="W256" s="40" t="s">
        <v>213</v>
      </c>
      <c r="X256" s="11" t="s">
        <v>624</v>
      </c>
    </row>
    <row r="257" spans="1:24" ht="63.75" customHeight="1" x14ac:dyDescent="0.35">
      <c r="A257" s="12" t="s">
        <v>1407</v>
      </c>
      <c r="B257" s="43">
        <v>44848</v>
      </c>
      <c r="C257" s="95" t="s">
        <v>28</v>
      </c>
      <c r="D257" s="11" t="s">
        <v>1408</v>
      </c>
      <c r="E257" s="11" t="s">
        <v>330</v>
      </c>
      <c r="F257" s="11" t="s">
        <v>1409</v>
      </c>
      <c r="G257" s="40">
        <v>29905</v>
      </c>
      <c r="H257" s="11" t="s">
        <v>1410</v>
      </c>
      <c r="I257" s="41" t="s">
        <v>1411</v>
      </c>
      <c r="J257" s="166">
        <v>49551.63</v>
      </c>
      <c r="K257" s="43">
        <v>44868</v>
      </c>
      <c r="L257" s="13">
        <v>44882</v>
      </c>
      <c r="M257" s="41" t="s">
        <v>1412</v>
      </c>
      <c r="N257" s="50">
        <v>44886</v>
      </c>
      <c r="O257" s="269">
        <v>0</v>
      </c>
      <c r="P257" s="40" t="s">
        <v>134</v>
      </c>
      <c r="Q257" s="75" t="s">
        <v>1413</v>
      </c>
      <c r="R257" s="46"/>
      <c r="S257" s="47"/>
      <c r="T257" s="98"/>
      <c r="U257" s="87">
        <v>49551.63</v>
      </c>
      <c r="V257" s="65">
        <v>44917</v>
      </c>
      <c r="W257" s="40" t="s">
        <v>213</v>
      </c>
      <c r="X257" s="11" t="s">
        <v>624</v>
      </c>
    </row>
    <row r="258" spans="1:24" ht="64.5" customHeight="1" x14ac:dyDescent="0.35">
      <c r="A258" s="12" t="s">
        <v>1414</v>
      </c>
      <c r="B258" s="43">
        <v>44848</v>
      </c>
      <c r="C258" s="95" t="s">
        <v>1415</v>
      </c>
      <c r="D258" s="11" t="s">
        <v>1416</v>
      </c>
      <c r="E258" s="11" t="s">
        <v>330</v>
      </c>
      <c r="F258" s="11" t="s">
        <v>1417</v>
      </c>
      <c r="G258" s="40">
        <v>20304</v>
      </c>
      <c r="H258" s="11" t="s">
        <v>1241</v>
      </c>
      <c r="I258" s="66" t="s">
        <v>1418</v>
      </c>
      <c r="J258" s="92">
        <v>95485</v>
      </c>
      <c r="K258" s="43">
        <v>44868</v>
      </c>
      <c r="L258" s="13">
        <v>44889</v>
      </c>
      <c r="M258" s="41" t="s">
        <v>1419</v>
      </c>
      <c r="N258" s="50">
        <v>44887</v>
      </c>
      <c r="O258" s="269">
        <v>0</v>
      </c>
      <c r="P258" s="40" t="s">
        <v>134</v>
      </c>
      <c r="Q258" s="75" t="s">
        <v>1420</v>
      </c>
      <c r="R258" s="46"/>
      <c r="S258" s="47"/>
      <c r="T258" s="98"/>
      <c r="U258" s="87">
        <v>95485</v>
      </c>
      <c r="V258" s="65">
        <v>44917</v>
      </c>
      <c r="W258" s="40" t="s">
        <v>213</v>
      </c>
      <c r="X258" s="11" t="s">
        <v>624</v>
      </c>
    </row>
    <row r="259" spans="1:24" ht="64.5" customHeight="1" x14ac:dyDescent="0.35">
      <c r="A259" s="22" t="s">
        <v>1414</v>
      </c>
      <c r="B259" s="62">
        <v>44851</v>
      </c>
      <c r="C259" s="332" t="s">
        <v>1415</v>
      </c>
      <c r="D259" s="26" t="s">
        <v>1416</v>
      </c>
      <c r="E259" s="26" t="s">
        <v>330</v>
      </c>
      <c r="F259" s="26" t="s">
        <v>1421</v>
      </c>
      <c r="G259" s="59">
        <v>20304</v>
      </c>
      <c r="H259" s="26" t="s">
        <v>1422</v>
      </c>
      <c r="I259" s="189" t="s">
        <v>1423</v>
      </c>
      <c r="J259" s="237">
        <v>562175</v>
      </c>
      <c r="K259" s="62">
        <v>44868</v>
      </c>
      <c r="L259" s="27">
        <v>44875</v>
      </c>
      <c r="M259" s="53" t="s">
        <v>1424</v>
      </c>
      <c r="N259" s="63">
        <v>44873</v>
      </c>
      <c r="O259" s="269">
        <v>0</v>
      </c>
      <c r="P259" s="40" t="s">
        <v>134</v>
      </c>
      <c r="Q259" s="180" t="s">
        <v>1425</v>
      </c>
      <c r="R259" s="51"/>
      <c r="S259" s="311"/>
      <c r="T259" s="203"/>
      <c r="U259" s="183">
        <v>562175</v>
      </c>
      <c r="V259" s="13">
        <v>44903</v>
      </c>
      <c r="W259" s="29" t="s">
        <v>199</v>
      </c>
      <c r="X259" s="11" t="s">
        <v>624</v>
      </c>
    </row>
    <row r="260" spans="1:24" ht="64.5" customHeight="1" x14ac:dyDescent="0.35">
      <c r="A260" s="22" t="s">
        <v>1414</v>
      </c>
      <c r="B260" s="62">
        <v>44851</v>
      </c>
      <c r="C260" s="332" t="s">
        <v>1415</v>
      </c>
      <c r="D260" s="26" t="s">
        <v>1416</v>
      </c>
      <c r="E260" s="26" t="s">
        <v>330</v>
      </c>
      <c r="F260" s="26" t="s">
        <v>1421</v>
      </c>
      <c r="G260" s="59">
        <v>20304</v>
      </c>
      <c r="H260" s="26" t="s">
        <v>1422</v>
      </c>
      <c r="I260" s="189" t="s">
        <v>1426</v>
      </c>
      <c r="J260" s="237">
        <v>133905</v>
      </c>
      <c r="K260" s="62">
        <v>44886</v>
      </c>
      <c r="L260" s="62">
        <v>44893</v>
      </c>
      <c r="M260" s="41" t="s">
        <v>1427</v>
      </c>
      <c r="N260" s="50">
        <v>44887</v>
      </c>
      <c r="O260" s="269">
        <v>0</v>
      </c>
      <c r="P260" s="40" t="s">
        <v>134</v>
      </c>
      <c r="Q260" s="75" t="s">
        <v>1428</v>
      </c>
      <c r="R260" s="46"/>
      <c r="S260" s="47"/>
      <c r="T260" s="98"/>
      <c r="U260" s="87">
        <v>133905</v>
      </c>
      <c r="V260" s="65">
        <v>44917</v>
      </c>
      <c r="W260" s="40" t="s">
        <v>213</v>
      </c>
      <c r="X260" s="11" t="s">
        <v>624</v>
      </c>
    </row>
    <row r="261" spans="1:24" ht="65.25" customHeight="1" x14ac:dyDescent="0.35">
      <c r="A261" s="12" t="s">
        <v>1429</v>
      </c>
      <c r="B261" s="43">
        <v>44858</v>
      </c>
      <c r="C261" s="66" t="s">
        <v>28</v>
      </c>
      <c r="D261" s="11" t="s">
        <v>1430</v>
      </c>
      <c r="E261" s="11" t="s">
        <v>330</v>
      </c>
      <c r="F261" s="11" t="s">
        <v>1431</v>
      </c>
      <c r="G261" s="11">
        <v>29901</v>
      </c>
      <c r="H261" s="11" t="s">
        <v>561</v>
      </c>
      <c r="I261" s="66" t="s">
        <v>1432</v>
      </c>
      <c r="J261" s="92">
        <v>57227.72</v>
      </c>
      <c r="K261" s="43">
        <v>44875</v>
      </c>
      <c r="L261" s="13">
        <v>44882</v>
      </c>
      <c r="M261" s="41" t="s">
        <v>1433</v>
      </c>
      <c r="N261" s="50">
        <v>44881</v>
      </c>
      <c r="O261" s="269">
        <v>0</v>
      </c>
      <c r="P261" s="40" t="s">
        <v>134</v>
      </c>
      <c r="Q261" s="75" t="s">
        <v>1434</v>
      </c>
      <c r="R261" s="46"/>
      <c r="S261" s="47"/>
      <c r="T261" s="98"/>
      <c r="U261" s="87">
        <v>57227.72</v>
      </c>
      <c r="V261" s="65">
        <v>44917</v>
      </c>
      <c r="W261" s="40" t="s">
        <v>213</v>
      </c>
      <c r="X261" s="11" t="s">
        <v>624</v>
      </c>
    </row>
    <row r="262" spans="1:24" ht="65.25" customHeight="1" x14ac:dyDescent="0.35">
      <c r="A262" s="12" t="s">
        <v>1429</v>
      </c>
      <c r="B262" s="43">
        <v>44858</v>
      </c>
      <c r="C262" s="66" t="s">
        <v>28</v>
      </c>
      <c r="D262" s="11" t="s">
        <v>1430</v>
      </c>
      <c r="E262" s="11" t="s">
        <v>330</v>
      </c>
      <c r="F262" s="11" t="s">
        <v>1431</v>
      </c>
      <c r="G262" s="11">
        <v>29901</v>
      </c>
      <c r="H262" s="11" t="s">
        <v>1435</v>
      </c>
      <c r="I262" s="66" t="s">
        <v>1436</v>
      </c>
      <c r="J262" s="92">
        <v>167805</v>
      </c>
      <c r="K262" s="43">
        <v>44876</v>
      </c>
      <c r="L262" s="13">
        <v>44882</v>
      </c>
      <c r="M262" s="41" t="s">
        <v>1437</v>
      </c>
      <c r="N262" s="50">
        <v>44881</v>
      </c>
      <c r="O262" s="269">
        <v>0</v>
      </c>
      <c r="P262" s="40" t="s">
        <v>134</v>
      </c>
      <c r="Q262" s="75" t="s">
        <v>1438</v>
      </c>
      <c r="R262" s="46"/>
      <c r="S262" s="47"/>
      <c r="T262" s="98"/>
      <c r="U262" s="87">
        <v>167805</v>
      </c>
      <c r="V262" s="65">
        <v>44917</v>
      </c>
      <c r="W262" s="40" t="s">
        <v>213</v>
      </c>
      <c r="X262" s="11" t="s">
        <v>624</v>
      </c>
    </row>
    <row r="263" spans="1:24" ht="65.25" customHeight="1" x14ac:dyDescent="0.35">
      <c r="A263" s="124" t="s">
        <v>1439</v>
      </c>
      <c r="B263" s="240">
        <v>44858</v>
      </c>
      <c r="C263" s="333" t="s">
        <v>190</v>
      </c>
      <c r="D263" s="23" t="s">
        <v>1440</v>
      </c>
      <c r="E263" s="23" t="s">
        <v>330</v>
      </c>
      <c r="F263" s="23" t="s">
        <v>1441</v>
      </c>
      <c r="G263" s="23">
        <v>29905</v>
      </c>
      <c r="H263" s="23" t="s">
        <v>1442</v>
      </c>
      <c r="I263" s="241" t="s">
        <v>1443</v>
      </c>
      <c r="J263" s="204">
        <v>63958</v>
      </c>
      <c r="K263" s="240">
        <v>44875</v>
      </c>
      <c r="L263" s="125">
        <v>44893</v>
      </c>
      <c r="M263" s="241" t="s">
        <v>1444</v>
      </c>
      <c r="N263" s="242">
        <v>44879</v>
      </c>
      <c r="O263" s="269">
        <v>0</v>
      </c>
      <c r="P263" s="40" t="s">
        <v>134</v>
      </c>
      <c r="Q263" s="180" t="s">
        <v>1445</v>
      </c>
      <c r="R263" s="51"/>
      <c r="S263" s="311"/>
      <c r="T263" s="203"/>
      <c r="U263" s="183">
        <v>63958</v>
      </c>
      <c r="V263" s="13">
        <v>44910</v>
      </c>
      <c r="W263" s="29" t="s">
        <v>155</v>
      </c>
      <c r="X263" s="11" t="s">
        <v>624</v>
      </c>
    </row>
    <row r="264" spans="1:24" ht="65.25" customHeight="1" x14ac:dyDescent="0.35">
      <c r="A264" s="12" t="s">
        <v>1446</v>
      </c>
      <c r="B264" s="43">
        <v>44858</v>
      </c>
      <c r="C264" s="95" t="s">
        <v>28</v>
      </c>
      <c r="D264" s="11" t="s">
        <v>1447</v>
      </c>
      <c r="E264" s="11" t="s">
        <v>330</v>
      </c>
      <c r="F264" s="11" t="s">
        <v>1448</v>
      </c>
      <c r="G264" s="40">
        <v>50105</v>
      </c>
      <c r="H264" s="11" t="s">
        <v>1449</v>
      </c>
      <c r="I264" s="241" t="s">
        <v>1450</v>
      </c>
      <c r="J264" s="92">
        <f>8684.05*616.2</f>
        <v>5351111.6100000003</v>
      </c>
      <c r="K264" s="43">
        <v>44882</v>
      </c>
      <c r="L264" s="13">
        <v>44896</v>
      </c>
      <c r="M264" s="41" t="s">
        <v>1451</v>
      </c>
      <c r="N264" s="13">
        <v>44896</v>
      </c>
      <c r="O264" s="269">
        <v>0</v>
      </c>
      <c r="P264" s="40" t="s">
        <v>134</v>
      </c>
      <c r="Q264" s="180" t="s">
        <v>1452</v>
      </c>
      <c r="R264" s="51"/>
      <c r="S264" s="311"/>
      <c r="T264" s="203"/>
      <c r="U264" s="183">
        <v>5351111.6100000003</v>
      </c>
      <c r="V264" s="170">
        <v>44938</v>
      </c>
      <c r="W264" s="21" t="s">
        <v>208</v>
      </c>
      <c r="X264" s="11" t="s">
        <v>624</v>
      </c>
    </row>
    <row r="265" spans="1:24" ht="76.5" customHeight="1" x14ac:dyDescent="0.35">
      <c r="A265" s="12" t="s">
        <v>1453</v>
      </c>
      <c r="B265" s="43">
        <v>44858</v>
      </c>
      <c r="C265" s="66" t="s">
        <v>145</v>
      </c>
      <c r="D265" s="11" t="s">
        <v>1454</v>
      </c>
      <c r="E265" s="11" t="s">
        <v>330</v>
      </c>
      <c r="F265" s="11" t="s">
        <v>1286</v>
      </c>
      <c r="G265" s="11">
        <v>10401</v>
      </c>
      <c r="H265" s="71" t="s">
        <v>680</v>
      </c>
      <c r="I265" s="315" t="s">
        <v>680</v>
      </c>
      <c r="J265" s="315" t="s">
        <v>680</v>
      </c>
      <c r="K265" s="315" t="s">
        <v>680</v>
      </c>
      <c r="L265" s="315" t="s">
        <v>680</v>
      </c>
      <c r="M265" s="315" t="s">
        <v>680</v>
      </c>
      <c r="N265" s="315" t="s">
        <v>680</v>
      </c>
      <c r="O265" s="315" t="s">
        <v>680</v>
      </c>
      <c r="P265" s="40" t="s">
        <v>134</v>
      </c>
      <c r="Q265" s="315" t="s">
        <v>680</v>
      </c>
      <c r="R265" s="315" t="s">
        <v>680</v>
      </c>
      <c r="S265" s="315" t="s">
        <v>680</v>
      </c>
      <c r="T265" s="315" t="s">
        <v>680</v>
      </c>
      <c r="U265" s="315" t="s">
        <v>680</v>
      </c>
      <c r="V265" s="315" t="s">
        <v>680</v>
      </c>
      <c r="W265" s="315" t="s">
        <v>680</v>
      </c>
      <c r="X265" s="315" t="s">
        <v>680</v>
      </c>
    </row>
    <row r="266" spans="1:24" ht="76.5" customHeight="1" x14ac:dyDescent="0.35">
      <c r="A266" s="12" t="s">
        <v>1455</v>
      </c>
      <c r="B266" s="43">
        <v>44858</v>
      </c>
      <c r="C266" s="95" t="s">
        <v>190</v>
      </c>
      <c r="D266" s="11" t="s">
        <v>1456</v>
      </c>
      <c r="E266" s="11" t="s">
        <v>330</v>
      </c>
      <c r="F266" s="11" t="s">
        <v>1457</v>
      </c>
      <c r="G266" s="11">
        <v>20399</v>
      </c>
      <c r="H266" s="11" t="s">
        <v>849</v>
      </c>
      <c r="I266" s="41" t="s">
        <v>1458</v>
      </c>
      <c r="J266" s="92">
        <v>43771.13</v>
      </c>
      <c r="K266" s="43" t="s">
        <v>1459</v>
      </c>
      <c r="L266" s="13">
        <v>44897</v>
      </c>
      <c r="M266" s="41" t="s">
        <v>1460</v>
      </c>
      <c r="N266" s="50">
        <v>44887</v>
      </c>
      <c r="O266" s="269">
        <v>0</v>
      </c>
      <c r="P266" s="40" t="s">
        <v>40</v>
      </c>
      <c r="Q266" s="180" t="s">
        <v>1461</v>
      </c>
      <c r="R266" s="51"/>
      <c r="S266" s="311"/>
      <c r="T266" s="203"/>
      <c r="U266" s="183">
        <v>43771.13</v>
      </c>
      <c r="V266" s="65">
        <v>44917</v>
      </c>
      <c r="W266" s="40" t="s">
        <v>213</v>
      </c>
      <c r="X266" s="171" t="s">
        <v>624</v>
      </c>
    </row>
    <row r="267" spans="1:24" ht="65.25" customHeight="1" x14ac:dyDescent="0.35">
      <c r="A267" s="12" t="s">
        <v>1455</v>
      </c>
      <c r="B267" s="43">
        <v>44858</v>
      </c>
      <c r="C267" s="95" t="s">
        <v>190</v>
      </c>
      <c r="D267" s="11" t="s">
        <v>1456</v>
      </c>
      <c r="E267" s="11" t="s">
        <v>330</v>
      </c>
      <c r="F267" s="11" t="s">
        <v>1457</v>
      </c>
      <c r="G267" s="11">
        <v>20399</v>
      </c>
      <c r="H267" s="11" t="s">
        <v>603</v>
      </c>
      <c r="I267" s="41" t="s">
        <v>1462</v>
      </c>
      <c r="J267" s="92">
        <v>67800</v>
      </c>
      <c r="K267" s="43" t="s">
        <v>1459</v>
      </c>
      <c r="L267" s="13">
        <v>44897</v>
      </c>
      <c r="M267" s="41" t="s">
        <v>1463</v>
      </c>
      <c r="N267" s="50">
        <v>44894</v>
      </c>
      <c r="O267" s="269">
        <v>0</v>
      </c>
      <c r="P267" s="40" t="s">
        <v>40</v>
      </c>
      <c r="Q267" s="180" t="s">
        <v>1464</v>
      </c>
      <c r="R267" s="51"/>
      <c r="S267" s="311"/>
      <c r="T267" s="203"/>
      <c r="U267" s="183">
        <v>67800</v>
      </c>
      <c r="V267" s="170">
        <v>44938</v>
      </c>
      <c r="W267" s="21" t="s">
        <v>208</v>
      </c>
      <c r="X267" s="245" t="s">
        <v>624</v>
      </c>
    </row>
    <row r="268" spans="1:24" ht="65.25" customHeight="1" x14ac:dyDescent="0.35">
      <c r="A268" s="12" t="s">
        <v>1465</v>
      </c>
      <c r="B268" s="43">
        <v>44858</v>
      </c>
      <c r="C268" s="95" t="s">
        <v>190</v>
      </c>
      <c r="D268" s="11" t="s">
        <v>1466</v>
      </c>
      <c r="E268" s="11" t="s">
        <v>330</v>
      </c>
      <c r="F268" s="11" t="s">
        <v>1467</v>
      </c>
      <c r="G268" s="11">
        <v>20306</v>
      </c>
      <c r="H268" s="11" t="s">
        <v>343</v>
      </c>
      <c r="I268" s="41" t="s">
        <v>1468</v>
      </c>
      <c r="J268" s="92">
        <v>404540</v>
      </c>
      <c r="K268" s="43" t="s">
        <v>1469</v>
      </c>
      <c r="L268" s="13">
        <v>44903</v>
      </c>
      <c r="M268" s="41" t="s">
        <v>1470</v>
      </c>
      <c r="N268" s="50">
        <v>44902</v>
      </c>
      <c r="O268" s="269">
        <v>0</v>
      </c>
      <c r="P268" s="40" t="s">
        <v>40</v>
      </c>
      <c r="Q268" s="180" t="s">
        <v>1471</v>
      </c>
      <c r="R268" s="51"/>
      <c r="S268" s="311"/>
      <c r="T268" s="203"/>
      <c r="U268" s="183">
        <v>404540</v>
      </c>
      <c r="V268" s="170">
        <v>44938</v>
      </c>
      <c r="W268" s="21" t="s">
        <v>208</v>
      </c>
      <c r="X268" s="7" t="s">
        <v>624</v>
      </c>
    </row>
    <row r="269" spans="1:24" ht="65.25" customHeight="1" x14ac:dyDescent="0.35">
      <c r="A269" s="12" t="s">
        <v>1472</v>
      </c>
      <c r="B269" s="43">
        <v>44858</v>
      </c>
      <c r="C269" s="95" t="s">
        <v>1207</v>
      </c>
      <c r="D269" s="11" t="s">
        <v>1473</v>
      </c>
      <c r="E269" s="11" t="s">
        <v>330</v>
      </c>
      <c r="F269" s="11" t="s">
        <v>1474</v>
      </c>
      <c r="G269" s="11">
        <v>20202</v>
      </c>
      <c r="H269" s="11" t="s">
        <v>1185</v>
      </c>
      <c r="I269" s="41" t="s">
        <v>1475</v>
      </c>
      <c r="J269" s="92">
        <v>355339.8</v>
      </c>
      <c r="K269" s="43" t="s">
        <v>1469</v>
      </c>
      <c r="L269" s="13">
        <v>44903</v>
      </c>
      <c r="M269" s="41" t="s">
        <v>1476</v>
      </c>
      <c r="N269" s="50">
        <v>44882</v>
      </c>
      <c r="O269" s="269">
        <v>0</v>
      </c>
      <c r="P269" s="40" t="s">
        <v>40</v>
      </c>
      <c r="Q269" s="180" t="s">
        <v>1477</v>
      </c>
      <c r="R269" s="51"/>
      <c r="S269" s="311"/>
      <c r="T269" s="203"/>
      <c r="U269" s="183">
        <v>355339.8</v>
      </c>
      <c r="V269" s="65">
        <v>44917</v>
      </c>
      <c r="W269" s="40" t="s">
        <v>213</v>
      </c>
      <c r="X269" s="245" t="s">
        <v>624</v>
      </c>
    </row>
    <row r="270" spans="1:24" ht="65.25" customHeight="1" x14ac:dyDescent="0.35">
      <c r="A270" s="12" t="s">
        <v>1478</v>
      </c>
      <c r="B270" s="43">
        <v>44858</v>
      </c>
      <c r="C270" s="95" t="s">
        <v>371</v>
      </c>
      <c r="D270" s="11" t="s">
        <v>1479</v>
      </c>
      <c r="E270" s="11" t="s">
        <v>330</v>
      </c>
      <c r="F270" s="11" t="s">
        <v>1184</v>
      </c>
      <c r="G270" s="11">
        <v>20202</v>
      </c>
      <c r="H270" s="11" t="s">
        <v>1185</v>
      </c>
      <c r="I270" s="41" t="s">
        <v>1480</v>
      </c>
      <c r="J270" s="92">
        <v>693707</v>
      </c>
      <c r="K270" s="43" t="s">
        <v>1469</v>
      </c>
      <c r="L270" s="13">
        <v>44903</v>
      </c>
      <c r="M270" s="41" t="s">
        <v>1481</v>
      </c>
      <c r="N270" s="50">
        <v>44888</v>
      </c>
      <c r="O270" s="269">
        <v>0</v>
      </c>
      <c r="P270" s="40" t="s">
        <v>40</v>
      </c>
      <c r="Q270" s="180" t="s">
        <v>1482</v>
      </c>
      <c r="R270" s="51"/>
      <c r="S270" s="311"/>
      <c r="T270" s="203"/>
      <c r="U270" s="183">
        <v>693707</v>
      </c>
      <c r="V270" s="170">
        <v>44938</v>
      </c>
      <c r="W270" s="21" t="s">
        <v>208</v>
      </c>
      <c r="X270" s="245" t="s">
        <v>624</v>
      </c>
    </row>
    <row r="271" spans="1:24" ht="83.25" customHeight="1" x14ac:dyDescent="0.35">
      <c r="A271" s="12" t="s">
        <v>1483</v>
      </c>
      <c r="B271" s="43">
        <v>44859</v>
      </c>
      <c r="C271" s="66" t="s">
        <v>28</v>
      </c>
      <c r="D271" s="11" t="s">
        <v>1484</v>
      </c>
      <c r="E271" s="11" t="s">
        <v>330</v>
      </c>
      <c r="F271" s="11" t="s">
        <v>1485</v>
      </c>
      <c r="G271" s="40">
        <v>10701</v>
      </c>
      <c r="H271" s="11" t="s">
        <v>509</v>
      </c>
      <c r="I271" s="41" t="s">
        <v>1486</v>
      </c>
      <c r="J271" s="92">
        <v>188700</v>
      </c>
      <c r="K271" s="43">
        <v>44784</v>
      </c>
      <c r="L271" s="13">
        <v>44894</v>
      </c>
      <c r="M271" s="41" t="s">
        <v>1487</v>
      </c>
      <c r="N271" s="50">
        <v>44894</v>
      </c>
      <c r="O271" s="269">
        <v>0</v>
      </c>
      <c r="P271" s="40" t="s">
        <v>40</v>
      </c>
      <c r="Q271" s="180" t="s">
        <v>1488</v>
      </c>
      <c r="R271" s="51"/>
      <c r="S271" s="311"/>
      <c r="T271" s="203"/>
      <c r="U271" s="183">
        <v>188700</v>
      </c>
      <c r="V271" s="170">
        <v>44938</v>
      </c>
      <c r="W271" s="21" t="s">
        <v>208</v>
      </c>
      <c r="X271" s="245" t="s">
        <v>624</v>
      </c>
    </row>
    <row r="272" spans="1:24" ht="65.25" customHeight="1" x14ac:dyDescent="0.35">
      <c r="A272" s="12" t="s">
        <v>1489</v>
      </c>
      <c r="B272" s="43">
        <v>44858</v>
      </c>
      <c r="C272" s="95" t="s">
        <v>131</v>
      </c>
      <c r="D272" s="11" t="s">
        <v>1490</v>
      </c>
      <c r="E272" s="11" t="s">
        <v>330</v>
      </c>
      <c r="F272" s="11" t="s">
        <v>1491</v>
      </c>
      <c r="G272" s="11">
        <v>50199</v>
      </c>
      <c r="H272" s="11" t="s">
        <v>1492</v>
      </c>
      <c r="I272" s="41" t="s">
        <v>1493</v>
      </c>
      <c r="J272" s="92">
        <v>143510</v>
      </c>
      <c r="K272" s="43" t="s">
        <v>1494</v>
      </c>
      <c r="L272" s="13">
        <v>44897</v>
      </c>
      <c r="M272" s="41" t="s">
        <v>1495</v>
      </c>
      <c r="N272" s="50">
        <v>44897</v>
      </c>
      <c r="O272" s="269">
        <v>0</v>
      </c>
      <c r="P272" s="40" t="s">
        <v>40</v>
      </c>
      <c r="Q272" s="180" t="s">
        <v>1496</v>
      </c>
      <c r="R272" s="51"/>
      <c r="S272" s="311"/>
      <c r="T272" s="203"/>
      <c r="U272" s="183">
        <v>143510</v>
      </c>
      <c r="V272" s="170">
        <v>44938</v>
      </c>
      <c r="W272" s="21" t="s">
        <v>208</v>
      </c>
      <c r="X272" s="245" t="s">
        <v>624</v>
      </c>
    </row>
    <row r="273" spans="1:24" ht="60" customHeight="1" x14ac:dyDescent="0.35">
      <c r="A273" s="12" t="s">
        <v>1497</v>
      </c>
      <c r="B273" s="43">
        <v>44869</v>
      </c>
      <c r="C273" s="66" t="s">
        <v>123</v>
      </c>
      <c r="D273" s="11" t="s">
        <v>1498</v>
      </c>
      <c r="E273" s="11" t="s">
        <v>330</v>
      </c>
      <c r="F273" s="11" t="s">
        <v>1499</v>
      </c>
      <c r="G273" s="40">
        <v>20304</v>
      </c>
      <c r="H273" s="11" t="s">
        <v>1226</v>
      </c>
      <c r="I273" s="66" t="s">
        <v>1500</v>
      </c>
      <c r="J273" s="92">
        <f>880.27*610.53</f>
        <v>537431.24309999996</v>
      </c>
      <c r="K273" s="43">
        <v>44890</v>
      </c>
      <c r="L273" s="13">
        <v>44897</v>
      </c>
      <c r="M273" s="12" t="s">
        <v>1501</v>
      </c>
      <c r="N273" s="50">
        <v>44896</v>
      </c>
      <c r="O273" s="269">
        <v>0</v>
      </c>
      <c r="P273" s="40" t="s">
        <v>134</v>
      </c>
      <c r="Q273" s="180" t="s">
        <v>1502</v>
      </c>
      <c r="R273" s="51"/>
      <c r="S273" s="311"/>
      <c r="T273" s="203"/>
      <c r="U273" s="183">
        <v>537431.24309999996</v>
      </c>
      <c r="V273" s="170">
        <v>44938</v>
      </c>
      <c r="W273" s="21" t="s">
        <v>208</v>
      </c>
      <c r="X273" s="245" t="s">
        <v>624</v>
      </c>
    </row>
    <row r="274" spans="1:24" ht="69" customHeight="1" x14ac:dyDescent="0.35">
      <c r="A274" s="12" t="s">
        <v>1503</v>
      </c>
      <c r="B274" s="43">
        <v>44869</v>
      </c>
      <c r="C274" s="66" t="s">
        <v>190</v>
      </c>
      <c r="D274" s="11" t="s">
        <v>1498</v>
      </c>
      <c r="E274" s="11" t="s">
        <v>330</v>
      </c>
      <c r="F274" s="11" t="s">
        <v>1421</v>
      </c>
      <c r="G274" s="40">
        <v>20304</v>
      </c>
      <c r="H274" s="163" t="s">
        <v>728</v>
      </c>
      <c r="I274" s="66" t="s">
        <v>1504</v>
      </c>
      <c r="J274" s="92">
        <v>1322913.6000000001</v>
      </c>
      <c r="K274" s="43">
        <v>44895</v>
      </c>
      <c r="L274" s="13">
        <v>44916</v>
      </c>
      <c r="M274" s="12" t="s">
        <v>1505</v>
      </c>
      <c r="N274" s="50">
        <v>44917</v>
      </c>
      <c r="O274" s="269">
        <v>0</v>
      </c>
      <c r="P274" s="40" t="s">
        <v>134</v>
      </c>
      <c r="Q274" s="180" t="s">
        <v>1506</v>
      </c>
      <c r="R274" s="51"/>
      <c r="S274" s="311"/>
      <c r="T274" s="203"/>
      <c r="U274" s="183">
        <v>1322913.6000000001</v>
      </c>
      <c r="V274" s="170">
        <v>44952</v>
      </c>
      <c r="W274" s="21" t="s">
        <v>246</v>
      </c>
      <c r="X274" s="245" t="s">
        <v>624</v>
      </c>
    </row>
    <row r="275" spans="1:24" ht="86.25" customHeight="1" x14ac:dyDescent="0.35">
      <c r="A275" s="12" t="s">
        <v>1507</v>
      </c>
      <c r="B275" s="43">
        <v>44869</v>
      </c>
      <c r="C275" s="66" t="s">
        <v>131</v>
      </c>
      <c r="D275" s="11" t="s">
        <v>1508</v>
      </c>
      <c r="E275" s="11" t="s">
        <v>330</v>
      </c>
      <c r="F275" s="11" t="s">
        <v>1315</v>
      </c>
      <c r="G275" s="40">
        <v>10804</v>
      </c>
      <c r="H275" s="11" t="s">
        <v>1316</v>
      </c>
      <c r="I275" s="165" t="s">
        <v>1509</v>
      </c>
      <c r="J275" s="92">
        <v>1421516.27</v>
      </c>
      <c r="K275" s="43">
        <v>44887</v>
      </c>
      <c r="L275" s="13" t="s">
        <v>1510</v>
      </c>
      <c r="M275" s="41" t="s">
        <v>1511</v>
      </c>
      <c r="N275" s="50">
        <v>44908</v>
      </c>
      <c r="O275" s="269">
        <v>0</v>
      </c>
      <c r="P275" s="40" t="s">
        <v>40</v>
      </c>
      <c r="Q275" s="180" t="s">
        <v>1512</v>
      </c>
      <c r="R275" s="51"/>
      <c r="S275" s="311"/>
      <c r="T275" s="203"/>
      <c r="U275" s="183">
        <v>1421516.27</v>
      </c>
      <c r="V275" s="65">
        <v>44945</v>
      </c>
      <c r="W275" s="41" t="s">
        <v>242</v>
      </c>
      <c r="X275" s="11" t="s">
        <v>624</v>
      </c>
    </row>
    <row r="276" spans="1:24" ht="86.25" customHeight="1" x14ac:dyDescent="0.35">
      <c r="A276" s="12" t="s">
        <v>1513</v>
      </c>
      <c r="B276" s="43">
        <v>44869</v>
      </c>
      <c r="C276" s="95" t="s">
        <v>28</v>
      </c>
      <c r="D276" s="11" t="s">
        <v>1514</v>
      </c>
      <c r="E276" s="11" t="s">
        <v>330</v>
      </c>
      <c r="F276" s="11" t="s">
        <v>1515</v>
      </c>
      <c r="G276" s="40">
        <v>10899</v>
      </c>
      <c r="H276" s="71" t="s">
        <v>680</v>
      </c>
      <c r="I276" s="71" t="s">
        <v>680</v>
      </c>
      <c r="J276" s="71" t="s">
        <v>680</v>
      </c>
      <c r="K276" s="71" t="s">
        <v>680</v>
      </c>
      <c r="L276" s="71" t="s">
        <v>680</v>
      </c>
      <c r="M276" s="71" t="s">
        <v>680</v>
      </c>
      <c r="N276" s="71" t="s">
        <v>680</v>
      </c>
      <c r="O276" s="71" t="s">
        <v>680</v>
      </c>
      <c r="P276" s="40" t="s">
        <v>40</v>
      </c>
      <c r="Q276" s="71" t="s">
        <v>680</v>
      </c>
      <c r="R276" s="71" t="s">
        <v>680</v>
      </c>
      <c r="S276" s="71" t="s">
        <v>680</v>
      </c>
      <c r="T276" s="71" t="s">
        <v>680</v>
      </c>
      <c r="U276" s="71" t="s">
        <v>680</v>
      </c>
      <c r="V276" s="71" t="s">
        <v>680</v>
      </c>
      <c r="W276" s="71" t="s">
        <v>680</v>
      </c>
      <c r="X276" s="71" t="s">
        <v>680</v>
      </c>
    </row>
    <row r="277" spans="1:24" ht="60" customHeight="1" x14ac:dyDescent="0.35">
      <c r="A277" s="12" t="s">
        <v>1516</v>
      </c>
      <c r="B277" s="43">
        <v>44869</v>
      </c>
      <c r="C277" s="66" t="s">
        <v>28</v>
      </c>
      <c r="D277" s="11" t="s">
        <v>1517</v>
      </c>
      <c r="E277" s="11" t="s">
        <v>330</v>
      </c>
      <c r="F277" s="11" t="s">
        <v>1518</v>
      </c>
      <c r="G277" s="40">
        <v>50104</v>
      </c>
      <c r="H277" s="11" t="s">
        <v>1519</v>
      </c>
      <c r="I277" s="66" t="s">
        <v>1520</v>
      </c>
      <c r="J277" s="92">
        <v>1672400</v>
      </c>
      <c r="K277" s="43" t="s">
        <v>1321</v>
      </c>
      <c r="L277" s="13">
        <v>44900</v>
      </c>
      <c r="M277" s="41" t="s">
        <v>1521</v>
      </c>
      <c r="N277" s="13">
        <v>44900</v>
      </c>
      <c r="O277" s="269">
        <v>0</v>
      </c>
      <c r="P277" s="40" t="s">
        <v>40</v>
      </c>
      <c r="Q277" s="180" t="s">
        <v>1522</v>
      </c>
      <c r="R277" s="51"/>
      <c r="S277" s="311"/>
      <c r="T277" s="203"/>
      <c r="U277" s="183">
        <v>1672400</v>
      </c>
      <c r="V277" s="170">
        <v>44938</v>
      </c>
      <c r="W277" s="21" t="s">
        <v>208</v>
      </c>
      <c r="X277" s="11" t="s">
        <v>624</v>
      </c>
    </row>
    <row r="278" spans="1:24" ht="60" customHeight="1" x14ac:dyDescent="0.35">
      <c r="A278" s="12" t="s">
        <v>1523</v>
      </c>
      <c r="B278" s="43">
        <v>44869</v>
      </c>
      <c r="C278" s="66" t="s">
        <v>123</v>
      </c>
      <c r="D278" s="11" t="s">
        <v>1524</v>
      </c>
      <c r="E278" s="11" t="s">
        <v>330</v>
      </c>
      <c r="F278" s="11" t="s">
        <v>1525</v>
      </c>
      <c r="G278" s="40">
        <v>10499</v>
      </c>
      <c r="H278" s="11" t="s">
        <v>1526</v>
      </c>
      <c r="I278" s="66" t="s">
        <v>1527</v>
      </c>
      <c r="J278" s="92">
        <f>661.5*611.77</f>
        <v>404685.85499999998</v>
      </c>
      <c r="K278" s="43">
        <v>44887</v>
      </c>
      <c r="L278" s="13">
        <v>44945</v>
      </c>
      <c r="M278" s="41" t="s">
        <v>1528</v>
      </c>
      <c r="N278" s="50">
        <v>44914</v>
      </c>
      <c r="O278" s="269">
        <v>0</v>
      </c>
      <c r="P278" s="40" t="s">
        <v>134</v>
      </c>
      <c r="Q278" s="180" t="s">
        <v>1529</v>
      </c>
      <c r="R278" s="51"/>
      <c r="S278" s="311"/>
      <c r="T278" s="203"/>
      <c r="U278" s="183">
        <v>404685.85499999998</v>
      </c>
      <c r="V278" s="65">
        <v>44945</v>
      </c>
      <c r="W278" s="41" t="s">
        <v>242</v>
      </c>
      <c r="X278" s="11" t="s">
        <v>624</v>
      </c>
    </row>
    <row r="279" spans="1:24" ht="73.5" customHeight="1" x14ac:dyDescent="0.35">
      <c r="A279" s="12" t="s">
        <v>1530</v>
      </c>
      <c r="B279" s="43">
        <v>44875</v>
      </c>
      <c r="C279" s="66" t="s">
        <v>28</v>
      </c>
      <c r="D279" s="11" t="s">
        <v>1531</v>
      </c>
      <c r="E279" s="76" t="s">
        <v>262</v>
      </c>
      <c r="F279" s="11" t="s">
        <v>1532</v>
      </c>
      <c r="G279" s="40">
        <v>10499</v>
      </c>
      <c r="H279" s="71" t="s">
        <v>680</v>
      </c>
      <c r="I279" s="71" t="s">
        <v>680</v>
      </c>
      <c r="J279" s="71" t="s">
        <v>680</v>
      </c>
      <c r="K279" s="71" t="s">
        <v>680</v>
      </c>
      <c r="L279" s="71" t="s">
        <v>680</v>
      </c>
      <c r="M279" s="71" t="s">
        <v>680</v>
      </c>
      <c r="N279" s="71" t="s">
        <v>680</v>
      </c>
      <c r="O279" s="71" t="s">
        <v>680</v>
      </c>
      <c r="P279" s="40" t="s">
        <v>134</v>
      </c>
      <c r="Q279" s="71" t="s">
        <v>680</v>
      </c>
      <c r="R279" s="71" t="s">
        <v>680</v>
      </c>
      <c r="S279" s="71" t="s">
        <v>680</v>
      </c>
      <c r="T279" s="71" t="s">
        <v>680</v>
      </c>
      <c r="U279" s="71" t="s">
        <v>680</v>
      </c>
      <c r="V279" s="71" t="s">
        <v>680</v>
      </c>
      <c r="W279" s="71" t="s">
        <v>680</v>
      </c>
      <c r="X279" s="71" t="s">
        <v>680</v>
      </c>
    </row>
    <row r="280" spans="1:24" ht="73.5" customHeight="1" x14ac:dyDescent="0.35">
      <c r="A280" s="12" t="s">
        <v>1533</v>
      </c>
      <c r="B280" s="43">
        <v>44879</v>
      </c>
      <c r="C280" s="66" t="s">
        <v>28</v>
      </c>
      <c r="D280" s="11" t="s">
        <v>1534</v>
      </c>
      <c r="E280" s="11" t="s">
        <v>330</v>
      </c>
      <c r="F280" s="11" t="s">
        <v>1515</v>
      </c>
      <c r="G280" s="40">
        <v>10899</v>
      </c>
      <c r="H280" s="11" t="s">
        <v>1535</v>
      </c>
      <c r="I280" s="66" t="s">
        <v>1536</v>
      </c>
      <c r="J280" s="92">
        <v>367250</v>
      </c>
      <c r="K280" s="43">
        <v>44904</v>
      </c>
      <c r="L280" s="13">
        <v>44918</v>
      </c>
      <c r="M280" s="41" t="s">
        <v>1537</v>
      </c>
      <c r="N280" s="50">
        <v>44911</v>
      </c>
      <c r="O280" s="269">
        <v>0</v>
      </c>
      <c r="P280" s="40" t="s">
        <v>40</v>
      </c>
      <c r="Q280" s="180" t="s">
        <v>1538</v>
      </c>
      <c r="R280" s="51"/>
      <c r="S280" s="311"/>
      <c r="T280" s="203"/>
      <c r="U280" s="183">
        <v>367250</v>
      </c>
      <c r="V280" s="65">
        <v>44945</v>
      </c>
      <c r="W280" s="41" t="s">
        <v>242</v>
      </c>
      <c r="X280" s="171" t="s">
        <v>624</v>
      </c>
    </row>
    <row r="281" spans="1:24" ht="73.5" customHeight="1" x14ac:dyDescent="0.35">
      <c r="A281" s="12" t="s">
        <v>1539</v>
      </c>
      <c r="B281" s="43">
        <v>44879</v>
      </c>
      <c r="C281" s="66" t="s">
        <v>28</v>
      </c>
      <c r="D281" s="11" t="s">
        <v>1540</v>
      </c>
      <c r="E281" s="11" t="s">
        <v>330</v>
      </c>
      <c r="F281" s="11" t="s">
        <v>1541</v>
      </c>
      <c r="G281" s="40">
        <v>20402</v>
      </c>
      <c r="H281" s="26" t="s">
        <v>1542</v>
      </c>
      <c r="I281" s="66" t="s">
        <v>1543</v>
      </c>
      <c r="J281" s="92">
        <v>9583082</v>
      </c>
      <c r="K281" s="43">
        <v>44890</v>
      </c>
      <c r="L281" s="13">
        <v>44896</v>
      </c>
      <c r="M281" s="41" t="s">
        <v>1544</v>
      </c>
      <c r="N281" s="50">
        <v>44896</v>
      </c>
      <c r="O281" s="269">
        <v>0</v>
      </c>
      <c r="P281" s="40" t="s">
        <v>40</v>
      </c>
      <c r="Q281" s="180" t="s">
        <v>1545</v>
      </c>
      <c r="R281" s="51"/>
      <c r="S281" s="311"/>
      <c r="T281" s="203"/>
      <c r="U281" s="183">
        <v>9583082</v>
      </c>
      <c r="V281" s="170">
        <v>44938</v>
      </c>
      <c r="W281" s="21" t="s">
        <v>208</v>
      </c>
      <c r="X281" s="7" t="s">
        <v>624</v>
      </c>
    </row>
    <row r="282" spans="1:24" ht="72.75" customHeight="1" x14ac:dyDescent="0.35">
      <c r="A282" s="12" t="s">
        <v>1539</v>
      </c>
      <c r="B282" s="43">
        <v>44879</v>
      </c>
      <c r="C282" s="66" t="s">
        <v>28</v>
      </c>
      <c r="D282" s="11" t="s">
        <v>1540</v>
      </c>
      <c r="E282" s="11" t="s">
        <v>330</v>
      </c>
      <c r="F282" s="11" t="s">
        <v>1541</v>
      </c>
      <c r="G282" s="48">
        <v>20402</v>
      </c>
      <c r="H282" s="11" t="s">
        <v>1546</v>
      </c>
      <c r="I282" s="200" t="s">
        <v>1547</v>
      </c>
      <c r="J282" s="92">
        <v>390000</v>
      </c>
      <c r="K282" s="43">
        <v>44893</v>
      </c>
      <c r="L282" s="13">
        <v>44901</v>
      </c>
      <c r="M282" s="41" t="s">
        <v>1548</v>
      </c>
      <c r="N282" s="50">
        <v>44895</v>
      </c>
      <c r="O282" s="269">
        <v>0</v>
      </c>
      <c r="P282" s="40" t="s">
        <v>40</v>
      </c>
      <c r="Q282" s="180" t="s">
        <v>1549</v>
      </c>
      <c r="R282" s="51"/>
      <c r="S282" s="311"/>
      <c r="T282" s="203"/>
      <c r="U282" s="183">
        <v>390000</v>
      </c>
      <c r="V282" s="170">
        <v>44938</v>
      </c>
      <c r="W282" s="21" t="s">
        <v>208</v>
      </c>
      <c r="X282" s="7" t="s">
        <v>624</v>
      </c>
    </row>
    <row r="283" spans="1:24" ht="76.5" customHeight="1" x14ac:dyDescent="0.35">
      <c r="A283" s="12" t="s">
        <v>1550</v>
      </c>
      <c r="B283" s="43">
        <v>44879</v>
      </c>
      <c r="C283" s="95" t="s">
        <v>145</v>
      </c>
      <c r="D283" s="11" t="s">
        <v>1551</v>
      </c>
      <c r="E283" s="11" t="s">
        <v>330</v>
      </c>
      <c r="F283" s="11" t="s">
        <v>1286</v>
      </c>
      <c r="G283" s="11">
        <v>10401</v>
      </c>
      <c r="H283" s="23" t="s">
        <v>1031</v>
      </c>
      <c r="I283" s="66" t="s">
        <v>1552</v>
      </c>
      <c r="J283" s="92">
        <v>1000000.044</v>
      </c>
      <c r="K283" s="43">
        <v>44893</v>
      </c>
      <c r="L283" s="13">
        <v>44907</v>
      </c>
      <c r="M283" s="41" t="s">
        <v>1553</v>
      </c>
      <c r="N283" s="50">
        <v>44903</v>
      </c>
      <c r="O283" s="269">
        <v>0</v>
      </c>
      <c r="P283" s="40" t="s">
        <v>134</v>
      </c>
      <c r="Q283" s="180" t="s">
        <v>1554</v>
      </c>
      <c r="R283" s="51"/>
      <c r="S283" s="311"/>
      <c r="T283" s="203"/>
      <c r="U283" s="183">
        <v>1000000</v>
      </c>
      <c r="V283" s="170">
        <v>44938</v>
      </c>
      <c r="W283" s="21" t="s">
        <v>208</v>
      </c>
      <c r="X283" s="7" t="s">
        <v>624</v>
      </c>
    </row>
    <row r="284" spans="1:24" ht="50.25" customHeight="1" x14ac:dyDescent="0.35">
      <c r="A284" s="12" t="s">
        <v>1555</v>
      </c>
      <c r="B284" s="43">
        <v>44879</v>
      </c>
      <c r="C284" s="66" t="s">
        <v>190</v>
      </c>
      <c r="D284" s="11" t="s">
        <v>1556</v>
      </c>
      <c r="E284" s="11" t="s">
        <v>330</v>
      </c>
      <c r="F284" s="11" t="s">
        <v>1557</v>
      </c>
      <c r="G284" s="40">
        <v>50105</v>
      </c>
      <c r="H284" s="11" t="s">
        <v>1558</v>
      </c>
      <c r="I284" s="66" t="s">
        <v>1559</v>
      </c>
      <c r="J284" s="92">
        <f>226*611.56</f>
        <v>138212.56</v>
      </c>
      <c r="K284" s="50">
        <v>44895</v>
      </c>
      <c r="L284" s="50">
        <v>44909</v>
      </c>
      <c r="M284" s="41" t="s">
        <v>1560</v>
      </c>
      <c r="N284" s="50">
        <v>44909</v>
      </c>
      <c r="O284" s="269">
        <v>0</v>
      </c>
      <c r="P284" s="40" t="s">
        <v>34</v>
      </c>
      <c r="Q284" s="180" t="s">
        <v>1561</v>
      </c>
      <c r="R284" s="51"/>
      <c r="S284" s="311"/>
      <c r="T284" s="203"/>
      <c r="U284" s="183">
        <v>138212.56</v>
      </c>
      <c r="V284" s="65">
        <v>44945</v>
      </c>
      <c r="W284" s="41" t="s">
        <v>242</v>
      </c>
      <c r="X284" s="7" t="s">
        <v>624</v>
      </c>
    </row>
    <row r="285" spans="1:24" ht="87" customHeight="1" x14ac:dyDescent="0.35">
      <c r="A285" s="22" t="s">
        <v>1562</v>
      </c>
      <c r="B285" s="62">
        <v>44882</v>
      </c>
      <c r="C285" s="189" t="s">
        <v>28</v>
      </c>
      <c r="D285" s="26" t="s">
        <v>1563</v>
      </c>
      <c r="E285" s="154" t="s">
        <v>262</v>
      </c>
      <c r="F285" s="26" t="s">
        <v>1532</v>
      </c>
      <c r="G285" s="59">
        <v>10499</v>
      </c>
      <c r="H285" s="11" t="s">
        <v>1564</v>
      </c>
      <c r="I285" s="66" t="s">
        <v>1565</v>
      </c>
      <c r="J285" s="335">
        <v>383522</v>
      </c>
      <c r="K285" s="43">
        <v>44895</v>
      </c>
      <c r="L285" s="43">
        <v>44900</v>
      </c>
      <c r="M285" s="41" t="s">
        <v>1566</v>
      </c>
      <c r="N285" s="50">
        <v>44915</v>
      </c>
      <c r="O285" s="269">
        <v>0</v>
      </c>
      <c r="P285" s="40" t="s">
        <v>134</v>
      </c>
      <c r="Q285" s="180" t="s">
        <v>1567</v>
      </c>
      <c r="R285" s="51"/>
      <c r="S285" s="311"/>
      <c r="T285" s="203"/>
      <c r="U285" s="183">
        <v>383522</v>
      </c>
      <c r="V285" s="170">
        <v>44952</v>
      </c>
      <c r="W285" s="21" t="s">
        <v>246</v>
      </c>
      <c r="X285" s="7" t="s">
        <v>624</v>
      </c>
    </row>
    <row r="286" spans="1:24" ht="87" customHeight="1" x14ac:dyDescent="0.35">
      <c r="A286" s="22" t="s">
        <v>1562</v>
      </c>
      <c r="B286" s="62">
        <v>44882</v>
      </c>
      <c r="C286" s="189" t="s">
        <v>28</v>
      </c>
      <c r="D286" s="26" t="s">
        <v>1563</v>
      </c>
      <c r="E286" s="154" t="s">
        <v>262</v>
      </c>
      <c r="F286" s="26" t="s">
        <v>1532</v>
      </c>
      <c r="G286" s="59">
        <v>10499</v>
      </c>
      <c r="H286" s="11" t="s">
        <v>1564</v>
      </c>
      <c r="I286" s="66" t="s">
        <v>1568</v>
      </c>
      <c r="J286" s="335">
        <v>383522</v>
      </c>
      <c r="K286" s="43">
        <v>44907</v>
      </c>
      <c r="L286" s="43">
        <v>44914</v>
      </c>
      <c r="M286" s="41" t="s">
        <v>1569</v>
      </c>
      <c r="N286" s="50">
        <v>44918</v>
      </c>
      <c r="O286" s="269">
        <v>0</v>
      </c>
      <c r="P286" s="40" t="s">
        <v>134</v>
      </c>
      <c r="Q286" s="180" t="s">
        <v>1570</v>
      </c>
      <c r="R286" s="51"/>
      <c r="S286" s="311"/>
      <c r="T286" s="203"/>
      <c r="U286" s="183">
        <v>383522</v>
      </c>
      <c r="V286" s="170">
        <v>44952</v>
      </c>
      <c r="W286" s="21" t="s">
        <v>246</v>
      </c>
      <c r="X286" s="7" t="s">
        <v>624</v>
      </c>
    </row>
    <row r="287" spans="1:24" ht="87" customHeight="1" x14ac:dyDescent="0.35">
      <c r="A287" s="22" t="s">
        <v>1562</v>
      </c>
      <c r="B287" s="62">
        <v>44882</v>
      </c>
      <c r="C287" s="189" t="s">
        <v>28</v>
      </c>
      <c r="D287" s="26" t="s">
        <v>1563</v>
      </c>
      <c r="E287" s="154" t="s">
        <v>262</v>
      </c>
      <c r="F287" s="26" t="s">
        <v>1532</v>
      </c>
      <c r="G287" s="59">
        <v>10499</v>
      </c>
      <c r="H287" s="11" t="s">
        <v>1564</v>
      </c>
      <c r="I287" s="66" t="s">
        <v>1571</v>
      </c>
      <c r="J287" s="335">
        <v>306817.59999999998</v>
      </c>
      <c r="K287" s="43">
        <v>44918</v>
      </c>
      <c r="L287" s="43">
        <v>44923</v>
      </c>
      <c r="M287" s="41" t="s">
        <v>1572</v>
      </c>
      <c r="N287" s="50">
        <v>44923</v>
      </c>
      <c r="O287" s="269">
        <v>0</v>
      </c>
      <c r="P287" s="40" t="s">
        <v>134</v>
      </c>
      <c r="Q287" s="180" t="s">
        <v>1573</v>
      </c>
      <c r="R287" s="51"/>
      <c r="S287" s="311"/>
      <c r="T287" s="203"/>
      <c r="U287" s="183">
        <v>306817.59999999998</v>
      </c>
      <c r="V287" s="170">
        <v>44952</v>
      </c>
      <c r="W287" s="21" t="s">
        <v>246</v>
      </c>
      <c r="X287" s="7" t="s">
        <v>624</v>
      </c>
    </row>
    <row r="288" spans="1:24" ht="72.75" customHeight="1" x14ac:dyDescent="0.35">
      <c r="A288" s="342" t="s">
        <v>1574</v>
      </c>
      <c r="B288" s="343">
        <v>44882</v>
      </c>
      <c r="C288" s="201" t="s">
        <v>28</v>
      </c>
      <c r="D288" s="26" t="s">
        <v>1575</v>
      </c>
      <c r="E288" s="154" t="s">
        <v>330</v>
      </c>
      <c r="F288" s="26" t="s">
        <v>1576</v>
      </c>
      <c r="G288" s="59">
        <v>20104</v>
      </c>
      <c r="H288" s="7" t="s">
        <v>1577</v>
      </c>
      <c r="I288" s="41" t="s">
        <v>1578</v>
      </c>
      <c r="J288" s="95">
        <f>3606.96*595.62</f>
        <v>2148377.5152000003</v>
      </c>
      <c r="K288" s="43">
        <v>44904</v>
      </c>
      <c r="L288" s="13">
        <v>44909</v>
      </c>
      <c r="M288" s="41" t="s">
        <v>1579</v>
      </c>
      <c r="N288" s="50">
        <v>44909</v>
      </c>
      <c r="O288" s="269">
        <v>0</v>
      </c>
      <c r="P288" s="40" t="s">
        <v>134</v>
      </c>
      <c r="Q288" s="180" t="s">
        <v>1580</v>
      </c>
      <c r="R288" s="51"/>
      <c r="S288" s="311"/>
      <c r="T288" s="203"/>
      <c r="U288" s="183">
        <v>2148377.5152000003</v>
      </c>
      <c r="V288" s="65">
        <v>44945</v>
      </c>
      <c r="W288" s="41" t="s">
        <v>242</v>
      </c>
      <c r="X288" s="7" t="s">
        <v>624</v>
      </c>
    </row>
    <row r="289" spans="1:24" ht="63" customHeight="1" x14ac:dyDescent="0.35">
      <c r="A289" s="342" t="s">
        <v>1574</v>
      </c>
      <c r="B289" s="343">
        <v>44882</v>
      </c>
      <c r="C289" s="201" t="s">
        <v>28</v>
      </c>
      <c r="D289" s="26" t="s">
        <v>1575</v>
      </c>
      <c r="E289" s="154" t="s">
        <v>330</v>
      </c>
      <c r="F289" s="26" t="s">
        <v>1576</v>
      </c>
      <c r="G289" s="59">
        <v>20104</v>
      </c>
      <c r="H289" s="7" t="s">
        <v>1581</v>
      </c>
      <c r="I289" s="66" t="s">
        <v>1582</v>
      </c>
      <c r="J289" s="95">
        <f>1353.356*595.62</f>
        <v>806085.90072000003</v>
      </c>
      <c r="K289" s="43">
        <v>44904</v>
      </c>
      <c r="L289" s="13">
        <v>44909</v>
      </c>
      <c r="M289" s="41" t="s">
        <v>1583</v>
      </c>
      <c r="N289" s="50">
        <v>44909</v>
      </c>
      <c r="O289" s="269">
        <v>0</v>
      </c>
      <c r="P289" s="40" t="s">
        <v>134</v>
      </c>
      <c r="Q289" s="180" t="s">
        <v>1584</v>
      </c>
      <c r="R289" s="51"/>
      <c r="S289" s="311"/>
      <c r="T289" s="203"/>
      <c r="U289" s="183">
        <v>806085.90072000003</v>
      </c>
      <c r="V289" s="65">
        <v>44945</v>
      </c>
      <c r="W289" s="41" t="s">
        <v>242</v>
      </c>
      <c r="X289" s="7" t="s">
        <v>624</v>
      </c>
    </row>
    <row r="290" spans="1:24" ht="61.5" customHeight="1" x14ac:dyDescent="0.35">
      <c r="A290" s="342" t="s">
        <v>1574</v>
      </c>
      <c r="B290" s="343">
        <v>44882</v>
      </c>
      <c r="C290" s="201" t="s">
        <v>28</v>
      </c>
      <c r="D290" s="26" t="s">
        <v>1575</v>
      </c>
      <c r="E290" s="154" t="s">
        <v>330</v>
      </c>
      <c r="F290" s="26" t="s">
        <v>1576</v>
      </c>
      <c r="G290" s="59">
        <v>20104</v>
      </c>
      <c r="H290" s="7" t="s">
        <v>1585</v>
      </c>
      <c r="I290" s="66" t="s">
        <v>1586</v>
      </c>
      <c r="J290" s="92">
        <f>598.9*602.86</f>
        <v>361052.85399999999</v>
      </c>
      <c r="K290" s="43">
        <v>44895</v>
      </c>
      <c r="L290" s="13">
        <v>44900</v>
      </c>
      <c r="M290" s="41" t="s">
        <v>1587</v>
      </c>
      <c r="N290" s="50">
        <v>44897</v>
      </c>
      <c r="O290" s="269">
        <v>0</v>
      </c>
      <c r="P290" s="40" t="s">
        <v>134</v>
      </c>
      <c r="Q290" s="180" t="s">
        <v>1588</v>
      </c>
      <c r="R290" s="51"/>
      <c r="S290" s="311"/>
      <c r="T290" s="203"/>
      <c r="U290" s="183">
        <v>361052.85399999999</v>
      </c>
      <c r="V290" s="170">
        <v>44938</v>
      </c>
      <c r="W290" s="21" t="s">
        <v>208</v>
      </c>
      <c r="X290" s="7" t="s">
        <v>624</v>
      </c>
    </row>
    <row r="291" spans="1:24" ht="72" customHeight="1" x14ac:dyDescent="0.35">
      <c r="A291" s="391" t="s">
        <v>1574</v>
      </c>
      <c r="B291" s="390">
        <v>44882</v>
      </c>
      <c r="C291" s="201" t="s">
        <v>28</v>
      </c>
      <c r="D291" s="26" t="s">
        <v>1575</v>
      </c>
      <c r="E291" s="26" t="s">
        <v>330</v>
      </c>
      <c r="F291" s="149" t="s">
        <v>1576</v>
      </c>
      <c r="G291" s="59">
        <v>20104</v>
      </c>
      <c r="H291" s="400" t="s">
        <v>1422</v>
      </c>
      <c r="I291" s="189" t="s">
        <v>1589</v>
      </c>
      <c r="J291" s="92">
        <v>49550.5</v>
      </c>
      <c r="K291" s="43">
        <v>44895</v>
      </c>
      <c r="L291" s="13">
        <v>44896</v>
      </c>
      <c r="M291" s="41" t="s">
        <v>1590</v>
      </c>
      <c r="N291" s="50">
        <v>44902</v>
      </c>
      <c r="O291" s="269">
        <v>0</v>
      </c>
      <c r="P291" s="40" t="s">
        <v>134</v>
      </c>
      <c r="Q291" s="180" t="s">
        <v>1591</v>
      </c>
      <c r="R291" s="51"/>
      <c r="S291" s="311"/>
      <c r="T291" s="265"/>
      <c r="U291" s="45">
        <v>49550.5</v>
      </c>
      <c r="V291" s="170">
        <v>44938</v>
      </c>
      <c r="W291" s="21" t="s">
        <v>208</v>
      </c>
      <c r="X291" s="7" t="s">
        <v>624</v>
      </c>
    </row>
    <row r="292" spans="1:24" s="381" customFormat="1" ht="18.5" x14ac:dyDescent="0.45">
      <c r="A292" s="408" t="s">
        <v>247</v>
      </c>
      <c r="B292" s="408"/>
      <c r="C292" s="408"/>
      <c r="D292" s="408"/>
      <c r="E292" s="408"/>
      <c r="F292" s="408"/>
      <c r="G292" s="408"/>
      <c r="H292" s="408"/>
      <c r="I292" s="408"/>
      <c r="J292" s="389">
        <f>SUM(J3:J291)</f>
        <v>147980284.74387997</v>
      </c>
      <c r="K292" s="407" t="s">
        <v>247</v>
      </c>
      <c r="L292" s="407"/>
      <c r="M292" s="407"/>
      <c r="N292" s="407"/>
      <c r="O292" s="407"/>
      <c r="P292" s="407"/>
      <c r="Q292" s="407"/>
      <c r="R292" s="386">
        <f>SUM(R3:R291)</f>
        <v>150197</v>
      </c>
      <c r="S292" s="378">
        <f>SUM(S3:S291)</f>
        <v>21071903.593799997</v>
      </c>
      <c r="T292" s="378">
        <f>SUM(T3:T291)</f>
        <v>44668195.56192001</v>
      </c>
      <c r="U292" s="378">
        <f>SUM(U3:U291)</f>
        <v>80576483.831960022</v>
      </c>
      <c r="V292" s="378">
        <f>SUM(R292:U292)</f>
        <v>146466779.98768002</v>
      </c>
      <c r="W292" s="387"/>
      <c r="X292" s="388"/>
    </row>
  </sheetData>
  <sheetProtection password="825F" sheet="1" objects="1" scenarios="1"/>
  <mergeCells count="2">
    <mergeCell ref="K292:Q292"/>
    <mergeCell ref="A292:I2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2"/>
  <sheetViews>
    <sheetView showGridLines="0" workbookViewId="0">
      <selection activeCell="A2" sqref="A2"/>
    </sheetView>
  </sheetViews>
  <sheetFormatPr baseColWidth="10" defaultColWidth="9.1796875" defaultRowHeight="14.5" x14ac:dyDescent="0.35"/>
  <cols>
    <col min="1" max="1" width="21.81640625" bestFit="1" customWidth="1"/>
    <col min="2" max="2" width="13.54296875" bestFit="1" customWidth="1"/>
    <col min="3" max="3" width="10.81640625" bestFit="1" customWidth="1"/>
    <col min="4" max="4" width="17.453125" style="67" customWidth="1"/>
    <col min="5" max="5" width="31.81640625" style="67" customWidth="1"/>
    <col min="6" max="6" width="9.1796875" bestFit="1" customWidth="1"/>
    <col min="7" max="7" width="26.81640625" style="67" customWidth="1"/>
    <col min="8" max="8" width="29.26953125" customWidth="1"/>
    <col min="9" max="9" width="23.453125" customWidth="1"/>
    <col min="10" max="10" width="14.81640625" style="208" customWidth="1"/>
    <col min="11" max="11" width="33.7265625" customWidth="1"/>
    <col min="12" max="12" width="13.453125" customWidth="1"/>
    <col min="13" max="13" width="12" customWidth="1"/>
    <col min="14" max="14" width="10.26953125" bestFit="1" customWidth="1"/>
    <col min="15" max="15" width="28.26953125" customWidth="1"/>
    <col min="16" max="16" width="16.1796875" customWidth="1"/>
    <col min="17" max="17" width="20.26953125" customWidth="1"/>
    <col min="18" max="18" width="21.54296875" customWidth="1"/>
    <col min="19" max="19" width="22.26953125" customWidth="1"/>
    <col min="20" max="20" width="23.54296875" customWidth="1"/>
    <col min="21" max="21" width="15.81640625" customWidth="1"/>
    <col min="22" max="22" width="43.7265625" customWidth="1"/>
    <col min="16384" max="16384" width="9.1796875" customWidth="1"/>
  </cols>
  <sheetData>
    <row r="1" spans="1:22" ht="33" customHeight="1" x14ac:dyDescent="0.35">
      <c r="A1" s="31" t="s">
        <v>1592</v>
      </c>
      <c r="B1" s="3" t="s">
        <v>249</v>
      </c>
      <c r="C1" s="31" t="s">
        <v>0</v>
      </c>
      <c r="D1" s="1" t="s">
        <v>250</v>
      </c>
      <c r="E1" s="1" t="s">
        <v>2</v>
      </c>
      <c r="F1" s="1" t="s">
        <v>3</v>
      </c>
      <c r="G1" s="5" t="s">
        <v>252</v>
      </c>
      <c r="H1" s="5" t="s">
        <v>253</v>
      </c>
      <c r="I1" s="3" t="s">
        <v>6</v>
      </c>
      <c r="J1" s="3" t="s">
        <v>254</v>
      </c>
      <c r="K1" s="32" t="s">
        <v>9</v>
      </c>
      <c r="L1" s="5" t="s">
        <v>10</v>
      </c>
      <c r="M1" s="5" t="s">
        <v>256</v>
      </c>
      <c r="N1" s="32" t="s">
        <v>12</v>
      </c>
      <c r="O1" s="6" t="s">
        <v>257</v>
      </c>
      <c r="P1" s="1" t="s">
        <v>258</v>
      </c>
      <c r="Q1" s="1" t="s">
        <v>259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 ht="71.25" customHeight="1" x14ac:dyDescent="0.35">
      <c r="A2" s="34" t="s">
        <v>1593</v>
      </c>
      <c r="B2" s="50">
        <v>44551</v>
      </c>
      <c r="C2" s="98" t="s">
        <v>1594</v>
      </c>
      <c r="D2" s="7" t="s">
        <v>1595</v>
      </c>
      <c r="E2" s="7" t="s">
        <v>1596</v>
      </c>
      <c r="F2" s="33">
        <v>10805</v>
      </c>
      <c r="G2" s="71" t="s">
        <v>1597</v>
      </c>
      <c r="H2" s="81" t="s">
        <v>1597</v>
      </c>
      <c r="I2" s="81" t="s">
        <v>1597</v>
      </c>
      <c r="J2" s="83" t="s">
        <v>1597</v>
      </c>
      <c r="K2" s="82" t="s">
        <v>1597</v>
      </c>
      <c r="L2" s="81" t="s">
        <v>1597</v>
      </c>
      <c r="M2" s="81" t="s">
        <v>1597</v>
      </c>
      <c r="N2" s="40" t="s">
        <v>40</v>
      </c>
      <c r="O2" s="81" t="s">
        <v>1597</v>
      </c>
      <c r="P2" s="81" t="s">
        <v>1597</v>
      </c>
      <c r="Q2" s="81" t="s">
        <v>1597</v>
      </c>
      <c r="R2" s="81" t="s">
        <v>1597</v>
      </c>
      <c r="S2" s="81" t="s">
        <v>1597</v>
      </c>
      <c r="T2" s="81" t="s">
        <v>1597</v>
      </c>
      <c r="U2" s="81" t="s">
        <v>1597</v>
      </c>
      <c r="V2" s="81" t="s">
        <v>1597</v>
      </c>
    </row>
    <row r="3" spans="1:22" ht="119.25" customHeight="1" x14ac:dyDescent="0.35">
      <c r="A3" s="12" t="s">
        <v>1598</v>
      </c>
      <c r="B3" s="43">
        <v>44650</v>
      </c>
      <c r="C3" s="30" t="s">
        <v>1599</v>
      </c>
      <c r="D3" s="7" t="s">
        <v>1600</v>
      </c>
      <c r="E3" s="11" t="s">
        <v>1601</v>
      </c>
      <c r="F3" s="40">
        <v>20199</v>
      </c>
      <c r="G3" s="11" t="s">
        <v>384</v>
      </c>
      <c r="H3" s="41" t="s">
        <v>1602</v>
      </c>
      <c r="I3" s="95">
        <v>9137886.6300000008</v>
      </c>
      <c r="J3" s="43">
        <v>44713</v>
      </c>
      <c r="K3" s="12" t="s">
        <v>1603</v>
      </c>
      <c r="L3" s="50">
        <v>44736</v>
      </c>
      <c r="M3" s="86">
        <v>0</v>
      </c>
      <c r="N3" s="39" t="s">
        <v>40</v>
      </c>
      <c r="O3" s="14" t="s">
        <v>1604</v>
      </c>
      <c r="P3" s="46"/>
      <c r="Q3" s="191">
        <v>9137886.6300000008</v>
      </c>
      <c r="R3" s="47"/>
      <c r="S3" s="40"/>
      <c r="T3" s="13">
        <v>44777</v>
      </c>
      <c r="U3" s="21" t="s">
        <v>295</v>
      </c>
      <c r="V3" s="40" t="s">
        <v>1605</v>
      </c>
    </row>
    <row r="4" spans="1:22" ht="119.25" customHeight="1" x14ac:dyDescent="0.35">
      <c r="A4" s="12" t="s">
        <v>1598</v>
      </c>
      <c r="B4" s="43">
        <v>44650</v>
      </c>
      <c r="C4" s="30" t="s">
        <v>1599</v>
      </c>
      <c r="D4" s="7" t="s">
        <v>1600</v>
      </c>
      <c r="E4" s="11" t="s">
        <v>1601</v>
      </c>
      <c r="F4" s="40">
        <v>20199</v>
      </c>
      <c r="G4" s="11" t="s">
        <v>384</v>
      </c>
      <c r="H4" s="41" t="s">
        <v>1606</v>
      </c>
      <c r="I4" s="95">
        <v>3374589.3990000002</v>
      </c>
      <c r="J4" s="43">
        <v>44799</v>
      </c>
      <c r="K4" s="12" t="s">
        <v>1607</v>
      </c>
      <c r="L4" s="50">
        <v>44805</v>
      </c>
      <c r="M4" s="86">
        <v>0</v>
      </c>
      <c r="N4" s="39" t="s">
        <v>40</v>
      </c>
      <c r="O4" s="14" t="s">
        <v>1608</v>
      </c>
      <c r="P4" s="20"/>
      <c r="Q4" s="12"/>
      <c r="R4" s="191">
        <v>3374589.3990000002</v>
      </c>
      <c r="S4" s="40"/>
      <c r="T4" s="170">
        <v>44840</v>
      </c>
      <c r="U4" s="21" t="s">
        <v>391</v>
      </c>
      <c r="V4" s="317" t="s">
        <v>1609</v>
      </c>
    </row>
    <row r="5" spans="1:22" ht="84.75" customHeight="1" x14ac:dyDescent="0.35">
      <c r="A5" s="12" t="s">
        <v>1610</v>
      </c>
      <c r="B5" s="43">
        <v>44687</v>
      </c>
      <c r="C5" s="30" t="s">
        <v>131</v>
      </c>
      <c r="D5" s="7" t="s">
        <v>1611</v>
      </c>
      <c r="E5" s="11" t="s">
        <v>1056</v>
      </c>
      <c r="F5" s="40">
        <v>20402</v>
      </c>
      <c r="G5" s="11" t="s">
        <v>1612</v>
      </c>
      <c r="H5" s="66" t="s">
        <v>1613</v>
      </c>
      <c r="I5" s="95">
        <v>466803</v>
      </c>
      <c r="J5" s="43">
        <v>44770</v>
      </c>
      <c r="K5" s="41" t="s">
        <v>1614</v>
      </c>
      <c r="L5" s="50">
        <v>44776</v>
      </c>
      <c r="M5" s="86">
        <v>0</v>
      </c>
      <c r="N5" s="40" t="s">
        <v>40</v>
      </c>
      <c r="O5" s="14" t="s">
        <v>1615</v>
      </c>
      <c r="P5" s="20"/>
      <c r="Q5" s="12"/>
      <c r="R5" s="191">
        <v>466803</v>
      </c>
      <c r="S5" s="47"/>
      <c r="T5" s="13">
        <v>44812</v>
      </c>
      <c r="U5" s="21" t="s">
        <v>580</v>
      </c>
      <c r="V5" s="40" t="s">
        <v>1609</v>
      </c>
    </row>
    <row r="6" spans="1:22" ht="81.75" customHeight="1" x14ac:dyDescent="0.35">
      <c r="A6" s="12" t="s">
        <v>1610</v>
      </c>
      <c r="B6" s="43">
        <v>44687</v>
      </c>
      <c r="C6" s="95" t="s">
        <v>123</v>
      </c>
      <c r="D6" s="7" t="s">
        <v>1611</v>
      </c>
      <c r="E6" s="11" t="s">
        <v>1056</v>
      </c>
      <c r="F6" s="40">
        <v>20402</v>
      </c>
      <c r="G6" s="11" t="s">
        <v>1616</v>
      </c>
      <c r="H6" s="66" t="s">
        <v>1617</v>
      </c>
      <c r="I6" s="95">
        <f>3204.68*674.67</f>
        <v>2162101.4556</v>
      </c>
      <c r="J6" s="43">
        <v>44770</v>
      </c>
      <c r="K6" s="41" t="s">
        <v>1618</v>
      </c>
      <c r="L6" s="50">
        <v>44806</v>
      </c>
      <c r="M6" s="86">
        <v>0</v>
      </c>
      <c r="N6" s="40" t="s">
        <v>40</v>
      </c>
      <c r="O6" s="14" t="s">
        <v>1619</v>
      </c>
      <c r="P6" s="20"/>
      <c r="Q6" s="12"/>
      <c r="R6" s="191">
        <v>2162101.4556</v>
      </c>
      <c r="S6" s="47"/>
      <c r="T6" s="170">
        <v>44840</v>
      </c>
      <c r="U6" s="21" t="s">
        <v>391</v>
      </c>
      <c r="V6" s="40" t="s">
        <v>1605</v>
      </c>
    </row>
    <row r="7" spans="1:22" ht="81.75" customHeight="1" x14ac:dyDescent="0.35">
      <c r="A7" s="12" t="s">
        <v>1610</v>
      </c>
      <c r="B7" s="43">
        <v>44687</v>
      </c>
      <c r="C7" s="95" t="s">
        <v>123</v>
      </c>
      <c r="D7" s="7" t="s">
        <v>1611</v>
      </c>
      <c r="E7" s="11" t="s">
        <v>1056</v>
      </c>
      <c r="F7" s="40">
        <v>20402</v>
      </c>
      <c r="G7" s="11" t="s">
        <v>1620</v>
      </c>
      <c r="H7" s="66" t="s">
        <v>1621</v>
      </c>
      <c r="I7" s="95">
        <f>3657.48*674.67</f>
        <v>2467592.0315999999</v>
      </c>
      <c r="J7" s="43">
        <v>44770</v>
      </c>
      <c r="K7" s="12" t="s">
        <v>1622</v>
      </c>
      <c r="L7" s="50">
        <v>44894</v>
      </c>
      <c r="M7" s="86">
        <v>0</v>
      </c>
      <c r="N7" s="40" t="s">
        <v>40</v>
      </c>
      <c r="O7" s="14" t="s">
        <v>1623</v>
      </c>
      <c r="P7" s="20"/>
      <c r="Q7" s="12"/>
      <c r="R7" s="134"/>
      <c r="S7" s="191">
        <v>2467592.0315999999</v>
      </c>
      <c r="T7" s="170">
        <v>44938</v>
      </c>
      <c r="U7" s="21" t="s">
        <v>208</v>
      </c>
      <c r="V7" s="33" t="s">
        <v>1609</v>
      </c>
    </row>
    <row r="8" spans="1:22" ht="81.75" customHeight="1" x14ac:dyDescent="0.35">
      <c r="A8" s="12" t="s">
        <v>1610</v>
      </c>
      <c r="B8" s="43">
        <v>44687</v>
      </c>
      <c r="C8" s="95" t="s">
        <v>131</v>
      </c>
      <c r="D8" s="7" t="s">
        <v>1611</v>
      </c>
      <c r="E8" s="11" t="s">
        <v>1056</v>
      </c>
      <c r="F8" s="40">
        <v>20402</v>
      </c>
      <c r="G8" s="11" t="s">
        <v>1624</v>
      </c>
      <c r="H8" s="66" t="s">
        <v>1625</v>
      </c>
      <c r="I8" s="95">
        <v>1200907.5</v>
      </c>
      <c r="J8" s="43">
        <v>44770</v>
      </c>
      <c r="K8" s="41" t="s">
        <v>1626</v>
      </c>
      <c r="L8" s="50">
        <v>44781</v>
      </c>
      <c r="M8" s="86">
        <v>0</v>
      </c>
      <c r="N8" s="40" t="s">
        <v>40</v>
      </c>
      <c r="O8" s="14" t="s">
        <v>1627</v>
      </c>
      <c r="P8" s="20"/>
      <c r="Q8" s="12"/>
      <c r="R8" s="191">
        <v>1200907.5</v>
      </c>
      <c r="S8" s="96"/>
      <c r="T8" s="13">
        <v>44812</v>
      </c>
      <c r="U8" s="21" t="s">
        <v>580</v>
      </c>
      <c r="V8" s="40" t="s">
        <v>1609</v>
      </c>
    </row>
    <row r="9" spans="1:22" ht="81.75" customHeight="1" x14ac:dyDescent="0.35">
      <c r="A9" s="12" t="s">
        <v>1610</v>
      </c>
      <c r="B9" s="43">
        <v>44687</v>
      </c>
      <c r="C9" s="95" t="s">
        <v>123</v>
      </c>
      <c r="D9" s="7" t="s">
        <v>1611</v>
      </c>
      <c r="E9" s="11" t="s">
        <v>1056</v>
      </c>
      <c r="F9" s="40">
        <v>20402</v>
      </c>
      <c r="G9" s="11" t="s">
        <v>1628</v>
      </c>
      <c r="H9" s="66" t="s">
        <v>1629</v>
      </c>
      <c r="I9" s="95">
        <f>4931.32*674.67</f>
        <v>3327013.6643999997</v>
      </c>
      <c r="J9" s="43">
        <v>44770</v>
      </c>
      <c r="K9" s="41" t="s">
        <v>1630</v>
      </c>
      <c r="L9" s="50">
        <v>44806</v>
      </c>
      <c r="M9" s="86">
        <v>0</v>
      </c>
      <c r="N9" s="40" t="s">
        <v>40</v>
      </c>
      <c r="O9" s="14" t="s">
        <v>1631</v>
      </c>
      <c r="P9" s="20"/>
      <c r="Q9" s="12"/>
      <c r="R9" s="191">
        <v>3327013.6643999997</v>
      </c>
      <c r="S9" s="96"/>
      <c r="T9" s="170">
        <v>44840</v>
      </c>
      <c r="U9" s="21" t="s">
        <v>391</v>
      </c>
      <c r="V9" s="40" t="s">
        <v>1605</v>
      </c>
    </row>
    <row r="10" spans="1:22" ht="81.75" customHeight="1" x14ac:dyDescent="0.35">
      <c r="A10" s="12" t="s">
        <v>1610</v>
      </c>
      <c r="B10" s="43">
        <v>44687</v>
      </c>
      <c r="C10" s="95" t="s">
        <v>131</v>
      </c>
      <c r="D10" s="7" t="s">
        <v>1611</v>
      </c>
      <c r="E10" s="11" t="s">
        <v>1056</v>
      </c>
      <c r="F10" s="40">
        <v>20402</v>
      </c>
      <c r="G10" s="11" t="s">
        <v>1632</v>
      </c>
      <c r="H10" s="66" t="s">
        <v>1633</v>
      </c>
      <c r="I10" s="95">
        <v>428496</v>
      </c>
      <c r="J10" s="43">
        <v>44770</v>
      </c>
      <c r="K10" s="41" t="s">
        <v>1634</v>
      </c>
      <c r="L10" s="50">
        <v>44792</v>
      </c>
      <c r="M10" s="86">
        <v>0</v>
      </c>
      <c r="N10" s="40" t="s">
        <v>40</v>
      </c>
      <c r="O10" s="14" t="s">
        <v>1635</v>
      </c>
      <c r="P10" s="20"/>
      <c r="Q10" s="12"/>
      <c r="R10" s="191">
        <v>428496</v>
      </c>
      <c r="S10" s="96"/>
      <c r="T10" s="170">
        <v>44826</v>
      </c>
      <c r="U10" s="21" t="s">
        <v>428</v>
      </c>
      <c r="V10" s="40" t="s">
        <v>1609</v>
      </c>
    </row>
    <row r="11" spans="1:22" ht="81.75" customHeight="1" x14ac:dyDescent="0.35">
      <c r="A11" s="12" t="s">
        <v>1610</v>
      </c>
      <c r="B11" s="43">
        <v>44687</v>
      </c>
      <c r="C11" s="95" t="s">
        <v>131</v>
      </c>
      <c r="D11" s="7" t="s">
        <v>1611</v>
      </c>
      <c r="E11" s="11" t="s">
        <v>1056</v>
      </c>
      <c r="F11" s="40">
        <v>20402</v>
      </c>
      <c r="G11" s="11" t="s">
        <v>1636</v>
      </c>
      <c r="H11" s="66" t="s">
        <v>1637</v>
      </c>
      <c r="I11" s="95">
        <f>8604.95*676.11</f>
        <v>5817892.744500001</v>
      </c>
      <c r="J11" s="43">
        <v>44776</v>
      </c>
      <c r="K11" s="41" t="s">
        <v>1638</v>
      </c>
      <c r="L11" s="50">
        <v>44806</v>
      </c>
      <c r="M11" s="86">
        <v>0</v>
      </c>
      <c r="N11" s="40" t="s">
        <v>40</v>
      </c>
      <c r="O11" s="14" t="s">
        <v>1639</v>
      </c>
      <c r="P11" s="20"/>
      <c r="Q11" s="12"/>
      <c r="R11" s="191">
        <v>5817892.744500001</v>
      </c>
      <c r="S11" s="96"/>
      <c r="T11" s="170">
        <v>44840</v>
      </c>
      <c r="U11" s="21" t="s">
        <v>391</v>
      </c>
      <c r="V11" s="40" t="s">
        <v>1605</v>
      </c>
    </row>
    <row r="12" spans="1:22" ht="81.75" customHeight="1" x14ac:dyDescent="0.35">
      <c r="A12" s="12" t="s">
        <v>1610</v>
      </c>
      <c r="B12" s="43">
        <v>44687</v>
      </c>
      <c r="C12" s="95" t="s">
        <v>131</v>
      </c>
      <c r="D12" s="7" t="s">
        <v>1611</v>
      </c>
      <c r="E12" s="11" t="s">
        <v>1056</v>
      </c>
      <c r="F12" s="40">
        <v>20402</v>
      </c>
      <c r="G12" s="11" t="s">
        <v>1640</v>
      </c>
      <c r="H12" s="66" t="s">
        <v>1641</v>
      </c>
      <c r="I12" s="95">
        <v>1275001.6000000001</v>
      </c>
      <c r="J12" s="43">
        <v>44777</v>
      </c>
      <c r="K12" s="41" t="s">
        <v>1642</v>
      </c>
      <c r="L12" s="50">
        <v>44796</v>
      </c>
      <c r="M12" s="86">
        <v>0</v>
      </c>
      <c r="N12" s="40" t="s">
        <v>40</v>
      </c>
      <c r="O12" s="14" t="s">
        <v>1643</v>
      </c>
      <c r="P12" s="20"/>
      <c r="Q12" s="12"/>
      <c r="R12" s="191">
        <v>1275001.6000000001</v>
      </c>
      <c r="S12" s="96"/>
      <c r="T12" s="170">
        <v>44840</v>
      </c>
      <c r="U12" s="21" t="s">
        <v>391</v>
      </c>
      <c r="V12" s="40" t="s">
        <v>1609</v>
      </c>
    </row>
    <row r="13" spans="1:22" ht="134.25" customHeight="1" x14ac:dyDescent="0.35">
      <c r="A13" s="34" t="s">
        <v>1644</v>
      </c>
      <c r="B13" s="50">
        <v>44732</v>
      </c>
      <c r="C13" s="98" t="s">
        <v>28</v>
      </c>
      <c r="D13" s="7" t="s">
        <v>1645</v>
      </c>
      <c r="E13" s="7" t="s">
        <v>1646</v>
      </c>
      <c r="F13" s="33">
        <v>10805</v>
      </c>
      <c r="G13" s="11" t="s">
        <v>1647</v>
      </c>
      <c r="H13" s="41" t="s">
        <v>1648</v>
      </c>
      <c r="I13" s="95">
        <v>1440787.821</v>
      </c>
      <c r="J13" s="43">
        <v>44804</v>
      </c>
      <c r="K13" s="12" t="s">
        <v>1649</v>
      </c>
      <c r="L13" s="50">
        <v>44804</v>
      </c>
      <c r="M13" s="86">
        <v>0</v>
      </c>
      <c r="N13" s="40" t="s">
        <v>40</v>
      </c>
      <c r="O13" s="14" t="s">
        <v>1650</v>
      </c>
      <c r="P13" s="20"/>
      <c r="Q13" s="12"/>
      <c r="R13" s="191">
        <v>1440787.821</v>
      </c>
      <c r="S13" s="81"/>
      <c r="T13" s="170">
        <v>44840</v>
      </c>
      <c r="U13" s="21" t="s">
        <v>391</v>
      </c>
      <c r="V13" s="40" t="s">
        <v>1605</v>
      </c>
    </row>
    <row r="14" spans="1:22" ht="109.5" customHeight="1" x14ac:dyDescent="0.35">
      <c r="A14" s="34" t="s">
        <v>1644</v>
      </c>
      <c r="B14" s="50">
        <v>44732</v>
      </c>
      <c r="C14" s="98" t="s">
        <v>28</v>
      </c>
      <c r="D14" s="7" t="s">
        <v>1645</v>
      </c>
      <c r="E14" s="7" t="s">
        <v>1646</v>
      </c>
      <c r="F14" s="33">
        <v>10805</v>
      </c>
      <c r="G14" s="11" t="s">
        <v>1647</v>
      </c>
      <c r="H14" s="41" t="s">
        <v>1651</v>
      </c>
      <c r="I14" s="95">
        <v>785620.82700000005</v>
      </c>
      <c r="J14" s="43">
        <v>44806</v>
      </c>
      <c r="K14" s="12" t="s">
        <v>1652</v>
      </c>
      <c r="L14" s="50">
        <v>44810</v>
      </c>
      <c r="M14" s="86">
        <v>0</v>
      </c>
      <c r="N14" s="40" t="s">
        <v>40</v>
      </c>
      <c r="O14" s="106" t="s">
        <v>1653</v>
      </c>
      <c r="P14" s="20"/>
      <c r="Q14" s="12"/>
      <c r="R14" s="277">
        <v>785620.82700000005</v>
      </c>
      <c r="S14" s="47"/>
      <c r="T14" s="170">
        <v>44840</v>
      </c>
      <c r="U14" s="21" t="s">
        <v>391</v>
      </c>
      <c r="V14" s="40" t="s">
        <v>1605</v>
      </c>
    </row>
    <row r="15" spans="1:22" ht="113.25" customHeight="1" x14ac:dyDescent="0.35">
      <c r="A15" s="34" t="s">
        <v>1644</v>
      </c>
      <c r="B15" s="50">
        <v>44732</v>
      </c>
      <c r="C15" s="98" t="s">
        <v>28</v>
      </c>
      <c r="D15" s="7" t="s">
        <v>1645</v>
      </c>
      <c r="E15" s="7" t="s">
        <v>1646</v>
      </c>
      <c r="F15" s="33">
        <v>10805</v>
      </c>
      <c r="G15" s="11" t="s">
        <v>1647</v>
      </c>
      <c r="H15" s="41" t="s">
        <v>1654</v>
      </c>
      <c r="I15" s="95">
        <v>1559137.264</v>
      </c>
      <c r="J15" s="43">
        <v>44811</v>
      </c>
      <c r="K15" s="12" t="s">
        <v>1655</v>
      </c>
      <c r="L15" s="50">
        <v>44818</v>
      </c>
      <c r="M15" s="86">
        <v>0</v>
      </c>
      <c r="N15" s="48" t="s">
        <v>40</v>
      </c>
      <c r="O15" s="106" t="s">
        <v>1656</v>
      </c>
      <c r="P15" s="20"/>
      <c r="Q15" s="12"/>
      <c r="R15" s="277">
        <v>1559137.264</v>
      </c>
      <c r="S15" s="235"/>
      <c r="T15" s="170">
        <v>44854</v>
      </c>
      <c r="U15" s="21" t="s">
        <v>1041</v>
      </c>
      <c r="V15" s="40" t="s">
        <v>1605</v>
      </c>
    </row>
    <row r="16" spans="1:22" ht="82.5" customHeight="1" x14ac:dyDescent="0.35">
      <c r="A16" s="34" t="s">
        <v>1644</v>
      </c>
      <c r="B16" s="50">
        <v>44732</v>
      </c>
      <c r="C16" s="98" t="s">
        <v>28</v>
      </c>
      <c r="D16" s="7" t="s">
        <v>1645</v>
      </c>
      <c r="E16" s="7" t="s">
        <v>1646</v>
      </c>
      <c r="F16" s="33">
        <v>10805</v>
      </c>
      <c r="G16" s="11" t="s">
        <v>1647</v>
      </c>
      <c r="H16" s="41" t="s">
        <v>1657</v>
      </c>
      <c r="I16" s="95">
        <v>666824.35699999996</v>
      </c>
      <c r="J16" s="43">
        <v>44824</v>
      </c>
      <c r="K16" s="12" t="s">
        <v>1658</v>
      </c>
      <c r="L16" s="50">
        <v>44824</v>
      </c>
      <c r="M16" s="86">
        <v>0</v>
      </c>
      <c r="N16" s="48" t="s">
        <v>40</v>
      </c>
      <c r="O16" s="106" t="s">
        <v>1659</v>
      </c>
      <c r="P16" s="20"/>
      <c r="Q16" s="12"/>
      <c r="R16" s="277">
        <v>666824.35699999996</v>
      </c>
      <c r="S16" s="235"/>
      <c r="T16" s="170">
        <v>44854</v>
      </c>
      <c r="U16" s="21" t="s">
        <v>1041</v>
      </c>
      <c r="V16" s="40" t="s">
        <v>1605</v>
      </c>
    </row>
    <row r="17" spans="1:22" ht="83.25" customHeight="1" x14ac:dyDescent="0.35">
      <c r="A17" s="34" t="s">
        <v>1644</v>
      </c>
      <c r="B17" s="50">
        <v>44732</v>
      </c>
      <c r="C17" s="98" t="s">
        <v>28</v>
      </c>
      <c r="D17" s="7" t="s">
        <v>1645</v>
      </c>
      <c r="E17" s="7" t="s">
        <v>1646</v>
      </c>
      <c r="F17" s="33">
        <v>10805</v>
      </c>
      <c r="G17" s="11" t="s">
        <v>1647</v>
      </c>
      <c r="H17" s="41" t="s">
        <v>1660</v>
      </c>
      <c r="I17" s="95">
        <v>1065180.0360000001</v>
      </c>
      <c r="J17" s="43">
        <v>44824</v>
      </c>
      <c r="K17" s="12" t="s">
        <v>1661</v>
      </c>
      <c r="L17" s="50">
        <v>44830</v>
      </c>
      <c r="M17" s="86">
        <v>0</v>
      </c>
      <c r="N17" s="48" t="s">
        <v>40</v>
      </c>
      <c r="O17" s="106" t="s">
        <v>1662</v>
      </c>
      <c r="P17" s="20"/>
      <c r="Q17" s="12"/>
      <c r="R17" s="277">
        <v>1065180.0360000001</v>
      </c>
      <c r="S17" s="235"/>
      <c r="T17" s="13">
        <v>44861</v>
      </c>
      <c r="U17" s="21" t="s">
        <v>290</v>
      </c>
      <c r="V17" s="40" t="s">
        <v>1609</v>
      </c>
    </row>
    <row r="18" spans="1:22" ht="89.25" customHeight="1" x14ac:dyDescent="0.35">
      <c r="A18" s="34" t="s">
        <v>1644</v>
      </c>
      <c r="B18" s="50">
        <v>44732</v>
      </c>
      <c r="C18" s="98" t="s">
        <v>28</v>
      </c>
      <c r="D18" s="7" t="s">
        <v>1645</v>
      </c>
      <c r="E18" s="7" t="s">
        <v>1646</v>
      </c>
      <c r="F18" s="33">
        <v>10805</v>
      </c>
      <c r="G18" s="11" t="s">
        <v>1647</v>
      </c>
      <c r="H18" s="41" t="s">
        <v>1663</v>
      </c>
      <c r="I18" s="95">
        <v>45762.457999999999</v>
      </c>
      <c r="J18" s="43">
        <v>44824</v>
      </c>
      <c r="K18" s="12" t="s">
        <v>1664</v>
      </c>
      <c r="L18" s="50">
        <v>44824</v>
      </c>
      <c r="M18" s="86">
        <v>0</v>
      </c>
      <c r="N18" s="48" t="s">
        <v>40</v>
      </c>
      <c r="O18" s="106" t="s">
        <v>1665</v>
      </c>
      <c r="P18" s="20"/>
      <c r="Q18" s="12"/>
      <c r="R18" s="277">
        <v>45762.457999999999</v>
      </c>
      <c r="S18" s="235"/>
      <c r="T18" s="170">
        <v>44854</v>
      </c>
      <c r="U18" s="21" t="s">
        <v>1041</v>
      </c>
      <c r="V18" s="40" t="s">
        <v>1605</v>
      </c>
    </row>
    <row r="19" spans="1:22" ht="129" customHeight="1" x14ac:dyDescent="0.35">
      <c r="A19" s="34" t="s">
        <v>1644</v>
      </c>
      <c r="B19" s="50">
        <v>44732</v>
      </c>
      <c r="C19" s="98" t="s">
        <v>28</v>
      </c>
      <c r="D19" s="7" t="s">
        <v>1645</v>
      </c>
      <c r="E19" s="7" t="s">
        <v>1646</v>
      </c>
      <c r="F19" s="33">
        <v>10805</v>
      </c>
      <c r="G19" s="11" t="s">
        <v>1647</v>
      </c>
      <c r="H19" s="41" t="s">
        <v>1666</v>
      </c>
      <c r="I19" s="95">
        <v>119751.75</v>
      </c>
      <c r="J19" s="43">
        <v>44833</v>
      </c>
      <c r="K19" s="12" t="s">
        <v>1667</v>
      </c>
      <c r="L19" s="43">
        <v>44833</v>
      </c>
      <c r="M19" s="86">
        <v>0</v>
      </c>
      <c r="N19" s="48" t="s">
        <v>40</v>
      </c>
      <c r="O19" s="106" t="s">
        <v>1668</v>
      </c>
      <c r="P19" s="20"/>
      <c r="Q19" s="12"/>
      <c r="R19" s="277">
        <v>119751.75</v>
      </c>
      <c r="S19" s="283"/>
      <c r="T19" s="65">
        <v>44868</v>
      </c>
      <c r="U19" s="40" t="s">
        <v>306</v>
      </c>
      <c r="V19" s="40" t="s">
        <v>1605</v>
      </c>
    </row>
    <row r="20" spans="1:22" ht="92.25" customHeight="1" x14ac:dyDescent="0.35">
      <c r="A20" s="34" t="s">
        <v>1644</v>
      </c>
      <c r="B20" s="50">
        <v>44732</v>
      </c>
      <c r="C20" s="98" t="s">
        <v>28</v>
      </c>
      <c r="D20" s="7" t="s">
        <v>1645</v>
      </c>
      <c r="E20" s="7" t="s">
        <v>1646</v>
      </c>
      <c r="F20" s="33">
        <v>10805</v>
      </c>
      <c r="G20" s="11" t="s">
        <v>1647</v>
      </c>
      <c r="H20" s="41" t="s">
        <v>1669</v>
      </c>
      <c r="I20" s="95">
        <v>667566.08900000004</v>
      </c>
      <c r="J20" s="43">
        <v>44834</v>
      </c>
      <c r="K20" s="12" t="s">
        <v>1670</v>
      </c>
      <c r="L20" s="43">
        <v>44839</v>
      </c>
      <c r="M20" s="86">
        <v>0</v>
      </c>
      <c r="N20" s="48" t="s">
        <v>40</v>
      </c>
      <c r="O20" s="106" t="s">
        <v>1671</v>
      </c>
      <c r="P20" s="281"/>
      <c r="Q20" s="105"/>
      <c r="R20" s="282"/>
      <c r="S20" s="277">
        <v>667566.08900000004</v>
      </c>
      <c r="T20" s="170">
        <v>44875</v>
      </c>
      <c r="U20" s="21" t="s">
        <v>163</v>
      </c>
      <c r="V20" s="40" t="s">
        <v>1605</v>
      </c>
    </row>
    <row r="21" spans="1:22" ht="85.5" customHeight="1" x14ac:dyDescent="0.35">
      <c r="A21" s="34" t="s">
        <v>1644</v>
      </c>
      <c r="B21" s="50">
        <v>44732</v>
      </c>
      <c r="C21" s="98" t="s">
        <v>28</v>
      </c>
      <c r="D21" s="7" t="s">
        <v>1645</v>
      </c>
      <c r="E21" s="7" t="s">
        <v>1646</v>
      </c>
      <c r="F21" s="33">
        <v>10805</v>
      </c>
      <c r="G21" s="11" t="s">
        <v>1647</v>
      </c>
      <c r="H21" s="41" t="s">
        <v>1672</v>
      </c>
      <c r="I21" s="95">
        <v>99306.377999999997</v>
      </c>
      <c r="J21" s="43">
        <v>44834</v>
      </c>
      <c r="K21" s="12" t="s">
        <v>1673</v>
      </c>
      <c r="L21" s="43">
        <v>44834</v>
      </c>
      <c r="M21" s="86">
        <v>0</v>
      </c>
      <c r="N21" s="48" t="s">
        <v>40</v>
      </c>
      <c r="O21" s="106" t="s">
        <v>1674</v>
      </c>
      <c r="P21" s="281"/>
      <c r="Q21" s="105"/>
      <c r="R21" s="277">
        <v>99306.377999999997</v>
      </c>
      <c r="S21" s="258"/>
      <c r="T21" s="65">
        <v>44868</v>
      </c>
      <c r="U21" s="40" t="s">
        <v>306</v>
      </c>
      <c r="V21" s="40" t="s">
        <v>1605</v>
      </c>
    </row>
    <row r="22" spans="1:22" ht="65.25" customHeight="1" x14ac:dyDescent="0.35">
      <c r="A22" s="34" t="s">
        <v>1644</v>
      </c>
      <c r="B22" s="50">
        <v>44732</v>
      </c>
      <c r="C22" s="98" t="s">
        <v>28</v>
      </c>
      <c r="D22" s="7" t="s">
        <v>1645</v>
      </c>
      <c r="E22" s="7" t="s">
        <v>1646</v>
      </c>
      <c r="F22" s="33">
        <v>10805</v>
      </c>
      <c r="G22" s="11" t="s">
        <v>1647</v>
      </c>
      <c r="H22" s="41" t="s">
        <v>1675</v>
      </c>
      <c r="I22" s="95">
        <v>94549.506999999998</v>
      </c>
      <c r="J22" s="43">
        <v>44845</v>
      </c>
      <c r="K22" s="12" t="s">
        <v>1676</v>
      </c>
      <c r="L22" s="43">
        <v>44845</v>
      </c>
      <c r="M22" s="86">
        <v>0</v>
      </c>
      <c r="N22" s="48" t="s">
        <v>40</v>
      </c>
      <c r="O22" s="106" t="s">
        <v>1677</v>
      </c>
      <c r="P22" s="281"/>
      <c r="Q22" s="105"/>
      <c r="R22" s="282"/>
      <c r="S22" s="277">
        <v>94549.506999999998</v>
      </c>
      <c r="T22" s="13">
        <v>44882</v>
      </c>
      <c r="U22" s="29" t="s">
        <v>138</v>
      </c>
      <c r="V22" s="40" t="s">
        <v>1605</v>
      </c>
    </row>
    <row r="23" spans="1:22" ht="69" customHeight="1" x14ac:dyDescent="0.35">
      <c r="A23" s="34" t="s">
        <v>1644</v>
      </c>
      <c r="B23" s="50">
        <v>44732</v>
      </c>
      <c r="C23" s="98" t="s">
        <v>28</v>
      </c>
      <c r="D23" s="7" t="s">
        <v>1645</v>
      </c>
      <c r="E23" s="7" t="s">
        <v>1646</v>
      </c>
      <c r="F23" s="33">
        <v>10805</v>
      </c>
      <c r="G23" s="11" t="s">
        <v>1647</v>
      </c>
      <c r="H23" s="41" t="s">
        <v>1678</v>
      </c>
      <c r="I23" s="95">
        <v>207379.51</v>
      </c>
      <c r="J23" s="43">
        <v>44845</v>
      </c>
      <c r="K23" s="12" t="s">
        <v>1679</v>
      </c>
      <c r="L23" s="43">
        <v>44845</v>
      </c>
      <c r="M23" s="86">
        <v>0</v>
      </c>
      <c r="N23" s="48" t="s">
        <v>40</v>
      </c>
      <c r="O23" s="106" t="s">
        <v>1680</v>
      </c>
      <c r="P23" s="303"/>
      <c r="Q23" s="28"/>
      <c r="R23" s="304"/>
      <c r="S23" s="277">
        <v>207379.51</v>
      </c>
      <c r="T23" s="13">
        <v>44882</v>
      </c>
      <c r="U23" s="29" t="s">
        <v>138</v>
      </c>
      <c r="V23" s="40" t="s">
        <v>1605</v>
      </c>
    </row>
    <row r="24" spans="1:22" ht="124.5" customHeight="1" x14ac:dyDescent="0.35">
      <c r="A24" s="34" t="s">
        <v>1644</v>
      </c>
      <c r="B24" s="50">
        <v>44732</v>
      </c>
      <c r="C24" s="98" t="s">
        <v>28</v>
      </c>
      <c r="D24" s="7" t="s">
        <v>1645</v>
      </c>
      <c r="E24" s="7" t="s">
        <v>1646</v>
      </c>
      <c r="F24" s="33">
        <v>10805</v>
      </c>
      <c r="G24" s="11" t="s">
        <v>1647</v>
      </c>
      <c r="H24" s="41" t="s">
        <v>1681</v>
      </c>
      <c r="I24" s="95">
        <v>3127179.7</v>
      </c>
      <c r="J24" s="43">
        <v>44848</v>
      </c>
      <c r="K24" s="12" t="s">
        <v>1682</v>
      </c>
      <c r="L24" s="43">
        <v>44852</v>
      </c>
      <c r="M24" s="86">
        <v>0</v>
      </c>
      <c r="N24" s="48" t="s">
        <v>40</v>
      </c>
      <c r="O24" s="106" t="s">
        <v>1683</v>
      </c>
      <c r="P24" s="303"/>
      <c r="Q24" s="28"/>
      <c r="R24" s="304"/>
      <c r="S24" s="277">
        <v>3127179.7</v>
      </c>
      <c r="T24" s="13">
        <v>44889</v>
      </c>
      <c r="U24" s="18" t="s">
        <v>177</v>
      </c>
      <c r="V24" s="40" t="s">
        <v>1605</v>
      </c>
    </row>
    <row r="25" spans="1:22" ht="72.75" customHeight="1" x14ac:dyDescent="0.35">
      <c r="A25" s="34" t="s">
        <v>1644</v>
      </c>
      <c r="B25" s="50">
        <v>44732</v>
      </c>
      <c r="C25" s="98" t="s">
        <v>28</v>
      </c>
      <c r="D25" s="7" t="s">
        <v>1645</v>
      </c>
      <c r="E25" s="7" t="s">
        <v>1646</v>
      </c>
      <c r="F25" s="33">
        <v>10805</v>
      </c>
      <c r="G25" s="11" t="s">
        <v>1647</v>
      </c>
      <c r="H25" s="41" t="s">
        <v>1684</v>
      </c>
      <c r="I25" s="95">
        <v>36674.375999999997</v>
      </c>
      <c r="J25" s="43">
        <v>44851</v>
      </c>
      <c r="K25" s="12" t="s">
        <v>1685</v>
      </c>
      <c r="L25" s="43">
        <v>44851</v>
      </c>
      <c r="M25" s="86">
        <v>0</v>
      </c>
      <c r="N25" s="48" t="s">
        <v>40</v>
      </c>
      <c r="O25" s="106" t="s">
        <v>1686</v>
      </c>
      <c r="P25" s="303"/>
      <c r="Q25" s="28"/>
      <c r="R25" s="304"/>
      <c r="S25" s="277">
        <v>36674.375999999997</v>
      </c>
      <c r="T25" s="13">
        <v>44882</v>
      </c>
      <c r="U25" s="29" t="s">
        <v>138</v>
      </c>
      <c r="V25" s="40" t="s">
        <v>1605</v>
      </c>
    </row>
    <row r="26" spans="1:22" ht="72.75" customHeight="1" x14ac:dyDescent="0.35">
      <c r="A26" s="34" t="s">
        <v>1644</v>
      </c>
      <c r="B26" s="50">
        <v>44732</v>
      </c>
      <c r="C26" s="98" t="s">
        <v>28</v>
      </c>
      <c r="D26" s="7" t="s">
        <v>1645</v>
      </c>
      <c r="E26" s="7" t="s">
        <v>1646</v>
      </c>
      <c r="F26" s="33">
        <v>10805</v>
      </c>
      <c r="G26" s="11" t="s">
        <v>1647</v>
      </c>
      <c r="H26" s="41" t="s">
        <v>1687</v>
      </c>
      <c r="I26" s="95">
        <v>97642.599000000002</v>
      </c>
      <c r="J26" s="43">
        <v>44852</v>
      </c>
      <c r="K26" s="12" t="s">
        <v>1688</v>
      </c>
      <c r="L26" s="43">
        <v>44852</v>
      </c>
      <c r="M26" s="86">
        <v>0</v>
      </c>
      <c r="N26" s="48" t="s">
        <v>40</v>
      </c>
      <c r="O26" s="106" t="s">
        <v>1689</v>
      </c>
      <c r="P26" s="303"/>
      <c r="Q26" s="28"/>
      <c r="R26" s="304"/>
      <c r="S26" s="318">
        <v>97642.599000000002</v>
      </c>
      <c r="T26" s="13">
        <v>44889</v>
      </c>
      <c r="U26" s="18" t="s">
        <v>177</v>
      </c>
      <c r="V26" s="40" t="s">
        <v>1605</v>
      </c>
    </row>
    <row r="27" spans="1:22" ht="84" customHeight="1" x14ac:dyDescent="0.35">
      <c r="A27" s="34" t="s">
        <v>1644</v>
      </c>
      <c r="B27" s="50">
        <v>44732</v>
      </c>
      <c r="C27" s="98" t="s">
        <v>28</v>
      </c>
      <c r="D27" s="7" t="s">
        <v>1645</v>
      </c>
      <c r="E27" s="7" t="s">
        <v>1646</v>
      </c>
      <c r="F27" s="33">
        <v>10805</v>
      </c>
      <c r="G27" s="11" t="s">
        <v>1647</v>
      </c>
      <c r="H27" s="41" t="s">
        <v>1690</v>
      </c>
      <c r="I27" s="95">
        <v>525960.98</v>
      </c>
      <c r="J27" s="43">
        <v>44858</v>
      </c>
      <c r="K27" s="12" t="s">
        <v>1691</v>
      </c>
      <c r="L27" s="43">
        <v>44858</v>
      </c>
      <c r="M27" s="86">
        <v>0</v>
      </c>
      <c r="N27" s="48" t="s">
        <v>40</v>
      </c>
      <c r="O27" s="106" t="s">
        <v>1692</v>
      </c>
      <c r="P27" s="303"/>
      <c r="Q27" s="28"/>
      <c r="R27" s="304"/>
      <c r="S27" s="277">
        <v>525960.98</v>
      </c>
      <c r="T27" s="13">
        <v>44889</v>
      </c>
      <c r="U27" s="18" t="s">
        <v>177</v>
      </c>
      <c r="V27" s="33" t="s">
        <v>1605</v>
      </c>
    </row>
    <row r="28" spans="1:22" ht="80.25" customHeight="1" x14ac:dyDescent="0.35">
      <c r="A28" s="34" t="s">
        <v>1644</v>
      </c>
      <c r="B28" s="50">
        <v>44732</v>
      </c>
      <c r="C28" s="98" t="s">
        <v>28</v>
      </c>
      <c r="D28" s="7" t="s">
        <v>1645</v>
      </c>
      <c r="E28" s="7" t="s">
        <v>1646</v>
      </c>
      <c r="F28" s="33">
        <v>10805</v>
      </c>
      <c r="G28" s="11" t="s">
        <v>1647</v>
      </c>
      <c r="H28" s="66" t="s">
        <v>1693</v>
      </c>
      <c r="I28" s="95">
        <v>157968.76800000001</v>
      </c>
      <c r="J28" s="43">
        <v>44865</v>
      </c>
      <c r="K28" s="12" t="s">
        <v>1694</v>
      </c>
      <c r="L28" s="43">
        <v>44866</v>
      </c>
      <c r="M28" s="86">
        <v>0</v>
      </c>
      <c r="N28" s="48" t="s">
        <v>40</v>
      </c>
      <c r="O28" s="106" t="s">
        <v>1695</v>
      </c>
      <c r="P28" s="303"/>
      <c r="Q28" s="28"/>
      <c r="R28" s="304"/>
      <c r="S28" s="277">
        <v>157968.76800000001</v>
      </c>
      <c r="T28" s="65">
        <v>44896</v>
      </c>
      <c r="U28" s="40" t="s">
        <v>168</v>
      </c>
      <c r="V28" s="40" t="s">
        <v>1605</v>
      </c>
    </row>
    <row r="29" spans="1:22" ht="86.25" customHeight="1" x14ac:dyDescent="0.35">
      <c r="A29" s="321" t="s">
        <v>1644</v>
      </c>
      <c r="B29" s="202">
        <v>44732</v>
      </c>
      <c r="C29" s="322" t="s">
        <v>28</v>
      </c>
      <c r="D29" s="171" t="s">
        <v>1645</v>
      </c>
      <c r="E29" s="171" t="s">
        <v>1646</v>
      </c>
      <c r="F29" s="323">
        <v>10805</v>
      </c>
      <c r="G29" s="11" t="s">
        <v>1647</v>
      </c>
      <c r="H29" s="66" t="s">
        <v>1696</v>
      </c>
      <c r="I29" s="95">
        <v>890402.28099999996</v>
      </c>
      <c r="J29" s="43">
        <v>44868</v>
      </c>
      <c r="K29" s="158" t="s">
        <v>1697</v>
      </c>
      <c r="L29" s="43">
        <v>44869</v>
      </c>
      <c r="M29" s="169">
        <v>0</v>
      </c>
      <c r="N29" s="262" t="s">
        <v>40</v>
      </c>
      <c r="O29" s="106" t="s">
        <v>1698</v>
      </c>
      <c r="P29" s="303"/>
      <c r="Q29" s="28"/>
      <c r="R29" s="304"/>
      <c r="S29" s="277">
        <v>890402.28099999996</v>
      </c>
      <c r="T29" s="13">
        <v>44903</v>
      </c>
      <c r="U29" s="29" t="s">
        <v>199</v>
      </c>
      <c r="V29" s="40" t="s">
        <v>1605</v>
      </c>
    </row>
    <row r="30" spans="1:22" ht="90" customHeight="1" x14ac:dyDescent="0.35">
      <c r="A30" s="321" t="s">
        <v>1644</v>
      </c>
      <c r="B30" s="202">
        <v>44732</v>
      </c>
      <c r="C30" s="322" t="s">
        <v>28</v>
      </c>
      <c r="D30" s="171" t="s">
        <v>1645</v>
      </c>
      <c r="E30" s="171" t="s">
        <v>1646</v>
      </c>
      <c r="F30" s="323">
        <v>10805</v>
      </c>
      <c r="G30" s="11" t="s">
        <v>1647</v>
      </c>
      <c r="H30" s="66" t="s">
        <v>1699</v>
      </c>
      <c r="I30" s="95">
        <v>758854.02</v>
      </c>
      <c r="J30" s="43">
        <v>44868</v>
      </c>
      <c r="K30" s="158" t="s">
        <v>1700</v>
      </c>
      <c r="L30" s="43">
        <v>44869</v>
      </c>
      <c r="M30" s="169">
        <v>0</v>
      </c>
      <c r="N30" s="262" t="s">
        <v>40</v>
      </c>
      <c r="O30" s="106" t="s">
        <v>1701</v>
      </c>
      <c r="P30" s="303"/>
      <c r="Q30" s="28"/>
      <c r="R30" s="304"/>
      <c r="S30" s="277">
        <v>758854.02</v>
      </c>
      <c r="T30" s="13">
        <v>44903</v>
      </c>
      <c r="U30" s="29" t="s">
        <v>199</v>
      </c>
      <c r="V30" s="40" t="s">
        <v>1609</v>
      </c>
    </row>
    <row r="31" spans="1:22" ht="66" customHeight="1" x14ac:dyDescent="0.35">
      <c r="A31" s="321" t="s">
        <v>1644</v>
      </c>
      <c r="B31" s="202">
        <v>44732</v>
      </c>
      <c r="C31" s="322" t="s">
        <v>28</v>
      </c>
      <c r="D31" s="171" t="s">
        <v>1645</v>
      </c>
      <c r="E31" s="171" t="s">
        <v>1646</v>
      </c>
      <c r="F31" s="323">
        <v>10805</v>
      </c>
      <c r="G31" s="11" t="s">
        <v>1647</v>
      </c>
      <c r="H31" s="66" t="s">
        <v>1702</v>
      </c>
      <c r="I31" s="95">
        <v>956397.44</v>
      </c>
      <c r="J31" s="43">
        <v>44873</v>
      </c>
      <c r="K31" s="158" t="s">
        <v>1703</v>
      </c>
      <c r="L31" s="43">
        <v>44894</v>
      </c>
      <c r="M31" s="169">
        <v>0</v>
      </c>
      <c r="N31" s="262" t="s">
        <v>40</v>
      </c>
      <c r="O31" s="106" t="s">
        <v>1704</v>
      </c>
      <c r="P31" s="303"/>
      <c r="Q31" s="28"/>
      <c r="R31" s="304"/>
      <c r="S31" s="277">
        <v>956397.44</v>
      </c>
      <c r="T31" s="170">
        <v>44938</v>
      </c>
      <c r="U31" s="21" t="s">
        <v>208</v>
      </c>
      <c r="V31" s="40" t="s">
        <v>1605</v>
      </c>
    </row>
    <row r="32" spans="1:22" ht="109.5" customHeight="1" x14ac:dyDescent="0.35">
      <c r="A32" s="321" t="s">
        <v>1644</v>
      </c>
      <c r="B32" s="202">
        <v>44732</v>
      </c>
      <c r="C32" s="322" t="s">
        <v>28</v>
      </c>
      <c r="D32" s="171" t="s">
        <v>1645</v>
      </c>
      <c r="E32" s="171" t="s">
        <v>1646</v>
      </c>
      <c r="F32" s="323">
        <v>10805</v>
      </c>
      <c r="G32" s="11" t="s">
        <v>1647</v>
      </c>
      <c r="H32" s="66" t="s">
        <v>1705</v>
      </c>
      <c r="I32" s="95">
        <v>878417.93</v>
      </c>
      <c r="J32" s="43">
        <v>44876</v>
      </c>
      <c r="K32" s="158" t="s">
        <v>1706</v>
      </c>
      <c r="L32" s="43">
        <v>44876</v>
      </c>
      <c r="M32" s="169">
        <v>0</v>
      </c>
      <c r="N32" s="262" t="s">
        <v>40</v>
      </c>
      <c r="O32" s="106" t="s">
        <v>1707</v>
      </c>
      <c r="P32" s="303"/>
      <c r="Q32" s="28"/>
      <c r="R32" s="304"/>
      <c r="S32" s="277">
        <v>878417.93</v>
      </c>
      <c r="T32" s="13">
        <v>44910</v>
      </c>
      <c r="U32" s="29" t="s">
        <v>155</v>
      </c>
      <c r="V32" s="40" t="s">
        <v>1605</v>
      </c>
    </row>
    <row r="33" spans="1:22" ht="109.5" customHeight="1" x14ac:dyDescent="0.35">
      <c r="A33" s="321" t="s">
        <v>1644</v>
      </c>
      <c r="B33" s="202">
        <v>44732</v>
      </c>
      <c r="C33" s="322" t="s">
        <v>28</v>
      </c>
      <c r="D33" s="171" t="s">
        <v>1645</v>
      </c>
      <c r="E33" s="171" t="s">
        <v>1646</v>
      </c>
      <c r="F33" s="323">
        <v>10805</v>
      </c>
      <c r="G33" s="11" t="s">
        <v>1647</v>
      </c>
      <c r="H33" s="66" t="s">
        <v>1708</v>
      </c>
      <c r="I33" s="95">
        <v>113975.19</v>
      </c>
      <c r="J33" s="43">
        <v>44883</v>
      </c>
      <c r="K33" s="158" t="s">
        <v>1709</v>
      </c>
      <c r="L33" s="43">
        <v>44883</v>
      </c>
      <c r="M33" s="169">
        <v>0</v>
      </c>
      <c r="N33" s="262" t="s">
        <v>40</v>
      </c>
      <c r="O33" s="106" t="s">
        <v>1710</v>
      </c>
      <c r="P33" s="303"/>
      <c r="Q33" s="28"/>
      <c r="R33" s="304"/>
      <c r="S33" s="277">
        <v>113975.19</v>
      </c>
      <c r="T33" s="65">
        <v>44917</v>
      </c>
      <c r="U33" s="40" t="s">
        <v>213</v>
      </c>
      <c r="V33" s="33" t="s">
        <v>1609</v>
      </c>
    </row>
    <row r="34" spans="1:22" ht="66" customHeight="1" x14ac:dyDescent="0.35">
      <c r="A34" s="321" t="s">
        <v>1644</v>
      </c>
      <c r="B34" s="202">
        <v>44732</v>
      </c>
      <c r="C34" s="322" t="s">
        <v>28</v>
      </c>
      <c r="D34" s="171" t="s">
        <v>1645</v>
      </c>
      <c r="E34" s="171" t="s">
        <v>1646</v>
      </c>
      <c r="F34" s="323">
        <v>10805</v>
      </c>
      <c r="G34" s="11" t="s">
        <v>1647</v>
      </c>
      <c r="H34" s="66" t="s">
        <v>1711</v>
      </c>
      <c r="I34" s="95">
        <v>138473.59</v>
      </c>
      <c r="J34" s="43">
        <v>44890</v>
      </c>
      <c r="K34" s="158" t="s">
        <v>1712</v>
      </c>
      <c r="L34" s="43">
        <v>44890</v>
      </c>
      <c r="M34" s="169">
        <v>0</v>
      </c>
      <c r="N34" s="262" t="s">
        <v>40</v>
      </c>
      <c r="O34" s="75" t="s">
        <v>1713</v>
      </c>
      <c r="P34" s="46"/>
      <c r="Q34" s="47"/>
      <c r="R34" s="98"/>
      <c r="S34" s="87">
        <v>138473.59</v>
      </c>
      <c r="T34" s="170">
        <v>44938</v>
      </c>
      <c r="U34" s="21" t="s">
        <v>208</v>
      </c>
      <c r="V34" s="33" t="s">
        <v>1609</v>
      </c>
    </row>
    <row r="35" spans="1:22" ht="66" customHeight="1" x14ac:dyDescent="0.35">
      <c r="A35" s="321" t="s">
        <v>1644</v>
      </c>
      <c r="B35" s="202">
        <v>44732</v>
      </c>
      <c r="C35" s="322" t="s">
        <v>28</v>
      </c>
      <c r="D35" s="171" t="s">
        <v>1645</v>
      </c>
      <c r="E35" s="171" t="s">
        <v>1646</v>
      </c>
      <c r="F35" s="323">
        <v>10805</v>
      </c>
      <c r="G35" s="11" t="s">
        <v>1647</v>
      </c>
      <c r="H35" s="66" t="s">
        <v>1714</v>
      </c>
      <c r="I35" s="95">
        <v>755099.33499999996</v>
      </c>
      <c r="J35" s="43">
        <v>44890</v>
      </c>
      <c r="K35" s="158" t="s">
        <v>1715</v>
      </c>
      <c r="L35" s="43">
        <v>44894</v>
      </c>
      <c r="M35" s="169">
        <v>0</v>
      </c>
      <c r="N35" s="262" t="s">
        <v>40</v>
      </c>
      <c r="O35" s="75" t="s">
        <v>1716</v>
      </c>
      <c r="P35" s="46"/>
      <c r="Q35" s="47"/>
      <c r="R35" s="98"/>
      <c r="S35" s="87">
        <v>755099.33499999996</v>
      </c>
      <c r="T35" s="170">
        <v>44938</v>
      </c>
      <c r="U35" s="21" t="s">
        <v>208</v>
      </c>
      <c r="V35" s="33" t="s">
        <v>1609</v>
      </c>
    </row>
    <row r="36" spans="1:22" ht="66" customHeight="1" x14ac:dyDescent="0.35">
      <c r="A36" s="321" t="s">
        <v>1644</v>
      </c>
      <c r="B36" s="202">
        <v>44732</v>
      </c>
      <c r="C36" s="322" t="s">
        <v>28</v>
      </c>
      <c r="D36" s="171" t="s">
        <v>1645</v>
      </c>
      <c r="E36" s="171" t="s">
        <v>1646</v>
      </c>
      <c r="F36" s="323">
        <v>10805</v>
      </c>
      <c r="G36" s="11" t="s">
        <v>1647</v>
      </c>
      <c r="H36" s="66" t="s">
        <v>1717</v>
      </c>
      <c r="I36" s="95">
        <v>116146.16899999999</v>
      </c>
      <c r="J36" s="43">
        <v>44895</v>
      </c>
      <c r="K36" s="158" t="s">
        <v>1718</v>
      </c>
      <c r="L36" s="43">
        <v>44894</v>
      </c>
      <c r="M36" s="169">
        <v>0</v>
      </c>
      <c r="N36" s="262" t="s">
        <v>40</v>
      </c>
      <c r="O36" s="75" t="s">
        <v>1719</v>
      </c>
      <c r="P36" s="46"/>
      <c r="Q36" s="47"/>
      <c r="R36" s="98"/>
      <c r="S36" s="87">
        <v>116146.16899999999</v>
      </c>
      <c r="T36" s="170">
        <v>44938</v>
      </c>
      <c r="U36" s="21" t="s">
        <v>208</v>
      </c>
      <c r="V36" s="33" t="s">
        <v>1609</v>
      </c>
    </row>
    <row r="37" spans="1:22" ht="95.25" customHeight="1" x14ac:dyDescent="0.35">
      <c r="A37" s="321" t="s">
        <v>1644</v>
      </c>
      <c r="B37" s="202">
        <v>44732</v>
      </c>
      <c r="C37" s="322" t="s">
        <v>28</v>
      </c>
      <c r="D37" s="171" t="s">
        <v>1645</v>
      </c>
      <c r="E37" s="171" t="s">
        <v>1646</v>
      </c>
      <c r="F37" s="323">
        <v>10805</v>
      </c>
      <c r="G37" s="11" t="s">
        <v>1647</v>
      </c>
      <c r="H37" s="66" t="s">
        <v>1720</v>
      </c>
      <c r="I37" s="95">
        <v>372453.23</v>
      </c>
      <c r="J37" s="43">
        <v>44895</v>
      </c>
      <c r="K37" s="158" t="s">
        <v>1721</v>
      </c>
      <c r="L37" s="43">
        <v>44897</v>
      </c>
      <c r="M37" s="169">
        <v>0</v>
      </c>
      <c r="N37" s="262" t="s">
        <v>40</v>
      </c>
      <c r="O37" s="75" t="s">
        <v>1722</v>
      </c>
      <c r="P37" s="46"/>
      <c r="Q37" s="47"/>
      <c r="R37" s="98"/>
      <c r="S37" s="87">
        <v>372453.23</v>
      </c>
      <c r="T37" s="170">
        <v>44938</v>
      </c>
      <c r="U37" s="21" t="s">
        <v>208</v>
      </c>
      <c r="V37" s="33" t="s">
        <v>1723</v>
      </c>
    </row>
    <row r="38" spans="1:22" ht="95.25" customHeight="1" x14ac:dyDescent="0.35">
      <c r="A38" s="321" t="s">
        <v>1644</v>
      </c>
      <c r="B38" s="202">
        <v>44732</v>
      </c>
      <c r="C38" s="322" t="s">
        <v>28</v>
      </c>
      <c r="D38" s="171" t="s">
        <v>1645</v>
      </c>
      <c r="E38" s="171" t="s">
        <v>1646</v>
      </c>
      <c r="F38" s="323">
        <v>10805</v>
      </c>
      <c r="G38" s="11" t="s">
        <v>1647</v>
      </c>
      <c r="H38" s="66" t="s">
        <v>1724</v>
      </c>
      <c r="I38" s="95">
        <v>61042.576999999997</v>
      </c>
      <c r="J38" s="43">
        <v>44904</v>
      </c>
      <c r="K38" s="158" t="s">
        <v>1725</v>
      </c>
      <c r="L38" s="43">
        <v>44907</v>
      </c>
      <c r="M38" s="169">
        <v>0</v>
      </c>
      <c r="N38" s="262" t="s">
        <v>40</v>
      </c>
      <c r="O38" s="75" t="s">
        <v>1726</v>
      </c>
      <c r="P38" s="46"/>
      <c r="Q38" s="47"/>
      <c r="R38" s="98"/>
      <c r="S38" s="87">
        <v>61042.576999999997</v>
      </c>
      <c r="T38" s="170">
        <v>44938</v>
      </c>
      <c r="U38" s="21" t="s">
        <v>208</v>
      </c>
      <c r="V38" s="40" t="s">
        <v>1609</v>
      </c>
    </row>
    <row r="39" spans="1:22" ht="115.5" customHeight="1" x14ac:dyDescent="0.35">
      <c r="A39" s="321" t="s">
        <v>1644</v>
      </c>
      <c r="B39" s="202">
        <v>44732</v>
      </c>
      <c r="C39" s="322" t="s">
        <v>28</v>
      </c>
      <c r="D39" s="171" t="s">
        <v>1645</v>
      </c>
      <c r="E39" s="171" t="s">
        <v>1646</v>
      </c>
      <c r="F39" s="323">
        <v>10805</v>
      </c>
      <c r="G39" s="11" t="s">
        <v>1647</v>
      </c>
      <c r="H39" s="66" t="s">
        <v>1727</v>
      </c>
      <c r="I39" s="95">
        <v>396330.93400000001</v>
      </c>
      <c r="J39" s="43">
        <v>44908</v>
      </c>
      <c r="K39" s="158" t="s">
        <v>1728</v>
      </c>
      <c r="L39" s="43">
        <v>44908</v>
      </c>
      <c r="M39" s="169">
        <v>0</v>
      </c>
      <c r="N39" s="262" t="s">
        <v>40</v>
      </c>
      <c r="O39" s="75" t="s">
        <v>1729</v>
      </c>
      <c r="P39" s="46"/>
      <c r="Q39" s="47"/>
      <c r="R39" s="98"/>
      <c r="S39" s="87">
        <v>396330.93400000001</v>
      </c>
      <c r="T39" s="65">
        <v>44945</v>
      </c>
      <c r="U39" s="41" t="s">
        <v>242</v>
      </c>
      <c r="V39" s="40" t="s">
        <v>1605</v>
      </c>
    </row>
    <row r="40" spans="1:22" ht="95.25" customHeight="1" x14ac:dyDescent="0.35">
      <c r="A40" s="321" t="s">
        <v>1644</v>
      </c>
      <c r="B40" s="202">
        <v>44732</v>
      </c>
      <c r="C40" s="322" t="s">
        <v>28</v>
      </c>
      <c r="D40" s="171" t="s">
        <v>1645</v>
      </c>
      <c r="E40" s="171" t="s">
        <v>1646</v>
      </c>
      <c r="F40" s="323">
        <v>10805</v>
      </c>
      <c r="G40" s="11" t="s">
        <v>1647</v>
      </c>
      <c r="H40" s="66" t="s">
        <v>1730</v>
      </c>
      <c r="I40" s="95">
        <v>104531.554</v>
      </c>
      <c r="J40" s="43">
        <v>44909</v>
      </c>
      <c r="K40" s="158" t="s">
        <v>1731</v>
      </c>
      <c r="L40" s="43">
        <v>44910</v>
      </c>
      <c r="M40" s="169">
        <v>0</v>
      </c>
      <c r="N40" s="262" t="s">
        <v>40</v>
      </c>
      <c r="O40" s="144" t="s">
        <v>1732</v>
      </c>
      <c r="P40" s="46"/>
      <c r="Q40" s="47"/>
      <c r="R40" s="98"/>
      <c r="S40" s="145">
        <v>104531.554</v>
      </c>
      <c r="T40" s="65">
        <v>44945</v>
      </c>
      <c r="U40" s="41" t="s">
        <v>242</v>
      </c>
      <c r="V40" s="40" t="s">
        <v>1609</v>
      </c>
    </row>
    <row r="41" spans="1:22" ht="95.25" customHeight="1" x14ac:dyDescent="0.35">
      <c r="A41" s="321" t="s">
        <v>1644</v>
      </c>
      <c r="B41" s="202">
        <v>44732</v>
      </c>
      <c r="C41" s="322" t="s">
        <v>28</v>
      </c>
      <c r="D41" s="171" t="s">
        <v>1645</v>
      </c>
      <c r="E41" s="171" t="s">
        <v>1646</v>
      </c>
      <c r="F41" s="323">
        <v>10805</v>
      </c>
      <c r="G41" s="11" t="s">
        <v>1647</v>
      </c>
      <c r="H41" s="66" t="s">
        <v>1733</v>
      </c>
      <c r="I41" s="395">
        <v>51411.790999999997</v>
      </c>
      <c r="J41" s="43">
        <v>44914</v>
      </c>
      <c r="K41" s="158" t="s">
        <v>1734</v>
      </c>
      <c r="L41" s="43">
        <v>44914</v>
      </c>
      <c r="M41" s="169">
        <v>0</v>
      </c>
      <c r="N41" s="262" t="s">
        <v>40</v>
      </c>
      <c r="O41" s="14" t="s">
        <v>1735</v>
      </c>
      <c r="P41" s="253"/>
      <c r="Q41" s="283"/>
      <c r="R41" s="394"/>
      <c r="S41" s="145">
        <v>51411.790999999997</v>
      </c>
      <c r="T41" s="65">
        <v>44945</v>
      </c>
      <c r="U41" s="41" t="s">
        <v>242</v>
      </c>
      <c r="V41" s="164" t="s">
        <v>1609</v>
      </c>
    </row>
    <row r="42" spans="1:22" s="381" customFormat="1" ht="19" x14ac:dyDescent="0.45">
      <c r="A42" s="407" t="s">
        <v>247</v>
      </c>
      <c r="B42" s="409"/>
      <c r="C42" s="409"/>
      <c r="D42" s="409"/>
      <c r="E42" s="409"/>
      <c r="F42" s="409"/>
      <c r="G42" s="409"/>
      <c r="H42" s="409"/>
      <c r="I42" s="392">
        <f>SUM(I3:I41)</f>
        <v>45949112.486099988</v>
      </c>
      <c r="J42" s="410" t="s">
        <v>247</v>
      </c>
      <c r="K42" s="409"/>
      <c r="L42" s="409"/>
      <c r="M42" s="409"/>
      <c r="N42" s="409"/>
      <c r="O42" s="403"/>
      <c r="P42" s="392">
        <f t="shared" ref="P42" si="0">SUM(P2:P35)</f>
        <v>0</v>
      </c>
      <c r="Q42" s="392">
        <f>SUM(Q3:Q41)</f>
        <v>9137886.6300000008</v>
      </c>
      <c r="R42" s="392">
        <f>SUM(R3:R41)</f>
        <v>23835176.254499998</v>
      </c>
      <c r="S42" s="392">
        <f>SUM(S3:S41)</f>
        <v>12976049.601599999</v>
      </c>
      <c r="T42" s="393">
        <f>SUM(P42:S42)</f>
        <v>45949112.486099996</v>
      </c>
      <c r="U42" s="379"/>
      <c r="V42" s="380"/>
    </row>
  </sheetData>
  <sheetProtection password="825F" sheet="1" objects="1" scenarios="1"/>
  <mergeCells count="2">
    <mergeCell ref="A42:H42"/>
    <mergeCell ref="J42:O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47"/>
  <sheetViews>
    <sheetView showGridLines="0" tabSelected="1" workbookViewId="0">
      <selection activeCell="C2" sqref="C2"/>
    </sheetView>
  </sheetViews>
  <sheetFormatPr baseColWidth="10" defaultColWidth="9.1796875" defaultRowHeight="14.5" x14ac:dyDescent="0.35"/>
  <cols>
    <col min="2" max="2" width="17.7265625" customWidth="1"/>
    <col min="3" max="3" width="25.81640625" customWidth="1"/>
    <col min="5" max="5" width="23.26953125" customWidth="1"/>
    <col min="6" max="6" width="24.54296875" customWidth="1"/>
    <col min="7" max="7" width="25.1796875" customWidth="1"/>
    <col min="8" max="8" width="19.54296875" customWidth="1"/>
    <col min="9" max="9" width="18.26953125" customWidth="1"/>
    <col min="10" max="10" width="18.7265625" customWidth="1"/>
    <col min="11" max="11" width="27.26953125" customWidth="1"/>
    <col min="12" max="12" width="20.1796875" customWidth="1"/>
    <col min="13" max="13" width="11.54296875" customWidth="1"/>
    <col min="14" max="14" width="26.7265625" style="139" customWidth="1"/>
    <col min="15" max="15" width="25.26953125" customWidth="1"/>
    <col min="16" max="16" width="23.453125" customWidth="1"/>
    <col min="17" max="17" width="23.54296875" customWidth="1"/>
    <col min="18" max="18" width="23.1796875" customWidth="1"/>
    <col min="19" max="19" width="31.54296875" customWidth="1"/>
    <col min="20" max="20" width="19" customWidth="1"/>
    <col min="21" max="21" width="33.54296875" customWidth="1"/>
  </cols>
  <sheetData>
    <row r="1" spans="1:21" ht="30" x14ac:dyDescent="0.35">
      <c r="A1" s="99" t="s">
        <v>0</v>
      </c>
      <c r="B1" s="100" t="s">
        <v>1736</v>
      </c>
      <c r="C1" s="100" t="s">
        <v>2</v>
      </c>
      <c r="D1" s="97" t="s">
        <v>3</v>
      </c>
      <c r="E1" s="97" t="s">
        <v>4</v>
      </c>
      <c r="F1" s="5" t="s">
        <v>1737</v>
      </c>
      <c r="G1" s="6" t="s">
        <v>6</v>
      </c>
      <c r="H1" s="68" t="s">
        <v>7</v>
      </c>
      <c r="I1" s="5" t="s">
        <v>1738</v>
      </c>
      <c r="J1" s="5" t="s">
        <v>1739</v>
      </c>
      <c r="K1" s="5" t="s">
        <v>9</v>
      </c>
      <c r="L1" s="68" t="s">
        <v>1740</v>
      </c>
      <c r="M1" s="100" t="s">
        <v>12</v>
      </c>
      <c r="N1" s="6" t="s">
        <v>257</v>
      </c>
      <c r="O1" s="1" t="s">
        <v>258</v>
      </c>
      <c r="P1" s="1" t="s">
        <v>259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97.5" customHeight="1" x14ac:dyDescent="0.35">
      <c r="A2" s="7" t="s">
        <v>190</v>
      </c>
      <c r="B2" s="11" t="s">
        <v>1741</v>
      </c>
      <c r="C2" s="11" t="s">
        <v>1742</v>
      </c>
      <c r="D2" s="11">
        <v>10406</v>
      </c>
      <c r="E2" s="11" t="s">
        <v>1743</v>
      </c>
      <c r="F2" s="12" t="s">
        <v>1744</v>
      </c>
      <c r="G2" s="16">
        <v>5479399.5300000003</v>
      </c>
      <c r="H2" s="13">
        <v>44131</v>
      </c>
      <c r="I2" s="11" t="s">
        <v>1745</v>
      </c>
      <c r="J2" s="7" t="s">
        <v>1746</v>
      </c>
      <c r="K2" s="12" t="s">
        <v>1747</v>
      </c>
      <c r="L2" s="13">
        <v>44888</v>
      </c>
      <c r="M2" s="11" t="s">
        <v>34</v>
      </c>
      <c r="N2" s="14" t="s">
        <v>1748</v>
      </c>
      <c r="O2" s="16"/>
      <c r="P2" s="16"/>
      <c r="Q2" s="16"/>
      <c r="R2" s="15">
        <v>5479399.5300000003</v>
      </c>
      <c r="S2" s="13">
        <v>44889</v>
      </c>
      <c r="T2" s="18" t="s">
        <v>177</v>
      </c>
      <c r="U2" s="111" t="s">
        <v>238</v>
      </c>
    </row>
    <row r="3" spans="1:21" ht="64" x14ac:dyDescent="0.35">
      <c r="A3" s="11" t="s">
        <v>28</v>
      </c>
      <c r="B3" s="11" t="s">
        <v>1749</v>
      </c>
      <c r="C3" s="11" t="s">
        <v>1750</v>
      </c>
      <c r="D3" s="11">
        <v>10805</v>
      </c>
      <c r="E3" s="11" t="s">
        <v>1647</v>
      </c>
      <c r="F3" s="12" t="s">
        <v>1751</v>
      </c>
      <c r="G3" s="16">
        <v>124093.21</v>
      </c>
      <c r="H3" s="13">
        <v>44571</v>
      </c>
      <c r="I3" s="11" t="s">
        <v>235</v>
      </c>
      <c r="J3" s="11" t="s">
        <v>235</v>
      </c>
      <c r="K3" s="12" t="s">
        <v>1752</v>
      </c>
      <c r="L3" s="13">
        <v>44571</v>
      </c>
      <c r="M3" s="18" t="s">
        <v>34</v>
      </c>
      <c r="N3" s="14" t="s">
        <v>1753</v>
      </c>
      <c r="O3" s="15">
        <v>124093.21</v>
      </c>
      <c r="P3" s="101"/>
      <c r="Q3" s="16"/>
      <c r="R3" s="11"/>
      <c r="S3" s="13">
        <v>44602</v>
      </c>
      <c r="T3" s="18" t="s">
        <v>1754</v>
      </c>
      <c r="U3" s="102" t="s">
        <v>624</v>
      </c>
    </row>
    <row r="4" spans="1:21" ht="64" x14ac:dyDescent="0.35">
      <c r="A4" s="11" t="s">
        <v>28</v>
      </c>
      <c r="B4" s="11" t="s">
        <v>1749</v>
      </c>
      <c r="C4" s="11" t="s">
        <v>1750</v>
      </c>
      <c r="D4" s="11">
        <v>10805</v>
      </c>
      <c r="E4" s="11" t="s">
        <v>1647</v>
      </c>
      <c r="F4" s="12" t="s">
        <v>1755</v>
      </c>
      <c r="G4" s="16">
        <v>51855.68</v>
      </c>
      <c r="H4" s="13">
        <v>44571</v>
      </c>
      <c r="I4" s="11" t="s">
        <v>235</v>
      </c>
      <c r="J4" s="11" t="s">
        <v>235</v>
      </c>
      <c r="K4" s="12" t="s">
        <v>1756</v>
      </c>
      <c r="L4" s="13">
        <v>44571</v>
      </c>
      <c r="M4" s="18" t="s">
        <v>34</v>
      </c>
      <c r="N4" s="14" t="s">
        <v>1757</v>
      </c>
      <c r="O4" s="15">
        <v>51855.68</v>
      </c>
      <c r="P4" s="101"/>
      <c r="Q4" s="16"/>
      <c r="R4" s="11"/>
      <c r="S4" s="13">
        <v>44602</v>
      </c>
      <c r="T4" s="18" t="s">
        <v>1754</v>
      </c>
      <c r="U4" s="103" t="s">
        <v>624</v>
      </c>
    </row>
    <row r="5" spans="1:21" ht="64" x14ac:dyDescent="0.35">
      <c r="A5" s="11" t="s">
        <v>28</v>
      </c>
      <c r="B5" s="11" t="s">
        <v>1749</v>
      </c>
      <c r="C5" s="11" t="s">
        <v>1750</v>
      </c>
      <c r="D5" s="11">
        <v>10805</v>
      </c>
      <c r="E5" s="11" t="s">
        <v>1647</v>
      </c>
      <c r="F5" s="12" t="s">
        <v>1758</v>
      </c>
      <c r="G5" s="16">
        <v>201600.19</v>
      </c>
      <c r="H5" s="13">
        <v>44571</v>
      </c>
      <c r="I5" s="11" t="s">
        <v>235</v>
      </c>
      <c r="J5" s="11" t="s">
        <v>235</v>
      </c>
      <c r="K5" s="12" t="s">
        <v>1759</v>
      </c>
      <c r="L5" s="13">
        <v>44571</v>
      </c>
      <c r="M5" s="18" t="s">
        <v>34</v>
      </c>
      <c r="N5" s="14" t="s">
        <v>1760</v>
      </c>
      <c r="O5" s="15">
        <v>201600.19</v>
      </c>
      <c r="P5" s="104"/>
      <c r="Q5" s="16"/>
      <c r="R5" s="11"/>
      <c r="S5" s="13">
        <v>44602</v>
      </c>
      <c r="T5" s="18" t="s">
        <v>1754</v>
      </c>
      <c r="U5" s="103" t="s">
        <v>624</v>
      </c>
    </row>
    <row r="6" spans="1:21" ht="64" x14ac:dyDescent="0.35">
      <c r="A6" s="7" t="s">
        <v>28</v>
      </c>
      <c r="B6" s="11" t="s">
        <v>1749</v>
      </c>
      <c r="C6" s="11" t="s">
        <v>1750</v>
      </c>
      <c r="D6" s="11">
        <v>10805</v>
      </c>
      <c r="E6" s="11" t="s">
        <v>1647</v>
      </c>
      <c r="F6" s="12" t="s">
        <v>1761</v>
      </c>
      <c r="G6" s="16">
        <v>133905</v>
      </c>
      <c r="H6" s="13">
        <v>44575</v>
      </c>
      <c r="I6" s="11" t="s">
        <v>235</v>
      </c>
      <c r="J6" s="11" t="s">
        <v>235</v>
      </c>
      <c r="K6" s="12" t="s">
        <v>1762</v>
      </c>
      <c r="L6" s="13">
        <v>44575</v>
      </c>
      <c r="M6" s="11" t="s">
        <v>34</v>
      </c>
      <c r="N6" s="14" t="s">
        <v>1763</v>
      </c>
      <c r="O6" s="15">
        <v>133905</v>
      </c>
      <c r="P6" s="16"/>
      <c r="Q6" s="16"/>
      <c r="R6" s="11"/>
      <c r="S6" s="13">
        <v>44609</v>
      </c>
      <c r="T6" s="18" t="s">
        <v>1764</v>
      </c>
      <c r="U6" s="103" t="s">
        <v>624</v>
      </c>
    </row>
    <row r="7" spans="1:21" ht="64" x14ac:dyDescent="0.35">
      <c r="A7" s="7" t="s">
        <v>28</v>
      </c>
      <c r="B7" s="11" t="s">
        <v>1749</v>
      </c>
      <c r="C7" s="11" t="s">
        <v>1750</v>
      </c>
      <c r="D7" s="11">
        <v>10805</v>
      </c>
      <c r="E7" s="11" t="s">
        <v>1647</v>
      </c>
      <c r="F7" s="12" t="s">
        <v>1765</v>
      </c>
      <c r="G7" s="16">
        <v>39312.68</v>
      </c>
      <c r="H7" s="13">
        <v>44575</v>
      </c>
      <c r="I7" s="11" t="s">
        <v>235</v>
      </c>
      <c r="J7" s="11" t="s">
        <v>235</v>
      </c>
      <c r="K7" s="12" t="s">
        <v>1766</v>
      </c>
      <c r="L7" s="13">
        <v>44575</v>
      </c>
      <c r="M7" s="11" t="s">
        <v>34</v>
      </c>
      <c r="N7" s="14" t="s">
        <v>1767</v>
      </c>
      <c r="O7" s="15">
        <v>39312.68</v>
      </c>
      <c r="P7" s="16"/>
      <c r="Q7" s="16"/>
      <c r="R7" s="11"/>
      <c r="S7" s="13">
        <v>44609</v>
      </c>
      <c r="T7" s="18" t="s">
        <v>1764</v>
      </c>
      <c r="U7" s="103" t="s">
        <v>624</v>
      </c>
    </row>
    <row r="8" spans="1:21" ht="64" x14ac:dyDescent="0.35">
      <c r="A8" s="7" t="s">
        <v>28</v>
      </c>
      <c r="B8" s="11" t="s">
        <v>1749</v>
      </c>
      <c r="C8" s="11" t="s">
        <v>1750</v>
      </c>
      <c r="D8" s="11">
        <v>10805</v>
      </c>
      <c r="E8" s="11" t="s">
        <v>1647</v>
      </c>
      <c r="F8" s="12" t="s">
        <v>1768</v>
      </c>
      <c r="G8" s="16">
        <v>45680.25</v>
      </c>
      <c r="H8" s="13">
        <v>44579</v>
      </c>
      <c r="I8" s="11" t="s">
        <v>235</v>
      </c>
      <c r="J8" s="11" t="s">
        <v>235</v>
      </c>
      <c r="K8" s="12" t="s">
        <v>1769</v>
      </c>
      <c r="L8" s="13">
        <v>44579</v>
      </c>
      <c r="M8" s="11" t="s">
        <v>34</v>
      </c>
      <c r="N8" s="14" t="s">
        <v>1770</v>
      </c>
      <c r="O8" s="15">
        <v>45680.25</v>
      </c>
      <c r="P8" s="16"/>
      <c r="Q8" s="16"/>
      <c r="R8" s="11"/>
      <c r="S8" s="13">
        <v>44616</v>
      </c>
      <c r="T8" s="105" t="s">
        <v>1771</v>
      </c>
      <c r="U8" s="103" t="s">
        <v>624</v>
      </c>
    </row>
    <row r="9" spans="1:21" ht="64" x14ac:dyDescent="0.35">
      <c r="A9" s="7" t="s">
        <v>28</v>
      </c>
      <c r="B9" s="11" t="s">
        <v>1749</v>
      </c>
      <c r="C9" s="11" t="s">
        <v>1750</v>
      </c>
      <c r="D9" s="11">
        <v>10805</v>
      </c>
      <c r="E9" s="11" t="s">
        <v>1647</v>
      </c>
      <c r="F9" s="12" t="s">
        <v>1772</v>
      </c>
      <c r="G9" s="16">
        <v>45680.25</v>
      </c>
      <c r="H9" s="13">
        <v>44579</v>
      </c>
      <c r="I9" s="11" t="s">
        <v>235</v>
      </c>
      <c r="J9" s="11" t="s">
        <v>235</v>
      </c>
      <c r="K9" s="12" t="s">
        <v>1773</v>
      </c>
      <c r="L9" s="13">
        <v>44579</v>
      </c>
      <c r="M9" s="11" t="s">
        <v>34</v>
      </c>
      <c r="N9" s="14" t="s">
        <v>1774</v>
      </c>
      <c r="O9" s="15">
        <v>45680.25</v>
      </c>
      <c r="P9" s="16"/>
      <c r="Q9" s="16"/>
      <c r="R9" s="11"/>
      <c r="S9" s="13">
        <v>44616</v>
      </c>
      <c r="T9" s="105" t="s">
        <v>1771</v>
      </c>
      <c r="U9" s="103" t="s">
        <v>624</v>
      </c>
    </row>
    <row r="10" spans="1:21" ht="64" x14ac:dyDescent="0.35">
      <c r="A10" s="7" t="s">
        <v>28</v>
      </c>
      <c r="B10" s="11" t="s">
        <v>1749</v>
      </c>
      <c r="C10" s="11" t="s">
        <v>1750</v>
      </c>
      <c r="D10" s="11">
        <v>10805</v>
      </c>
      <c r="E10" s="11" t="s">
        <v>1647</v>
      </c>
      <c r="F10" s="12" t="s">
        <v>1775</v>
      </c>
      <c r="G10" s="16">
        <v>45680.25</v>
      </c>
      <c r="H10" s="13">
        <v>44579</v>
      </c>
      <c r="I10" s="11" t="s">
        <v>235</v>
      </c>
      <c r="J10" s="11" t="s">
        <v>235</v>
      </c>
      <c r="K10" s="12" t="s">
        <v>1776</v>
      </c>
      <c r="L10" s="13">
        <v>44579</v>
      </c>
      <c r="M10" s="11" t="s">
        <v>34</v>
      </c>
      <c r="N10" s="14" t="s">
        <v>1777</v>
      </c>
      <c r="O10" s="15">
        <v>45680.25</v>
      </c>
      <c r="P10" s="16"/>
      <c r="Q10" s="16"/>
      <c r="R10" s="11"/>
      <c r="S10" s="13">
        <v>44616</v>
      </c>
      <c r="T10" s="105" t="s">
        <v>1771</v>
      </c>
      <c r="U10" s="103" t="s">
        <v>624</v>
      </c>
    </row>
    <row r="11" spans="1:21" ht="64" x14ac:dyDescent="0.35">
      <c r="A11" s="7" t="s">
        <v>28</v>
      </c>
      <c r="B11" s="11" t="s">
        <v>1749</v>
      </c>
      <c r="C11" s="11" t="s">
        <v>1750</v>
      </c>
      <c r="D11" s="11">
        <v>10805</v>
      </c>
      <c r="E11" s="11" t="s">
        <v>1647</v>
      </c>
      <c r="F11" s="12" t="s">
        <v>1778</v>
      </c>
      <c r="G11" s="16">
        <v>73749.2</v>
      </c>
      <c r="H11" s="13">
        <v>44580</v>
      </c>
      <c r="I11" s="11" t="s">
        <v>235</v>
      </c>
      <c r="J11" s="11" t="s">
        <v>235</v>
      </c>
      <c r="K11" s="12" t="s">
        <v>1779</v>
      </c>
      <c r="L11" s="13">
        <v>44582</v>
      </c>
      <c r="M11" s="11" t="s">
        <v>34</v>
      </c>
      <c r="N11" s="14" t="s">
        <v>1780</v>
      </c>
      <c r="O11" s="15">
        <v>73749.2</v>
      </c>
      <c r="P11" s="16"/>
      <c r="Q11" s="16"/>
      <c r="R11" s="11"/>
      <c r="S11" s="13">
        <v>44616</v>
      </c>
      <c r="T11" s="105" t="s">
        <v>1771</v>
      </c>
      <c r="U11" s="103" t="s">
        <v>624</v>
      </c>
    </row>
    <row r="12" spans="1:21" ht="64" x14ac:dyDescent="0.35">
      <c r="A12" s="7" t="s">
        <v>28</v>
      </c>
      <c r="B12" s="11" t="s">
        <v>1749</v>
      </c>
      <c r="C12" s="11" t="s">
        <v>1750</v>
      </c>
      <c r="D12" s="11">
        <v>10805</v>
      </c>
      <c r="E12" s="11" t="s">
        <v>1647</v>
      </c>
      <c r="F12" s="12" t="s">
        <v>1781</v>
      </c>
      <c r="G12" s="16">
        <v>141622.9</v>
      </c>
      <c r="H12" s="13">
        <v>44580</v>
      </c>
      <c r="I12" s="11" t="s">
        <v>235</v>
      </c>
      <c r="J12" s="11" t="s">
        <v>235</v>
      </c>
      <c r="K12" s="12" t="s">
        <v>1782</v>
      </c>
      <c r="L12" s="13">
        <v>44581</v>
      </c>
      <c r="M12" s="11" t="s">
        <v>34</v>
      </c>
      <c r="N12" s="14" t="s">
        <v>1783</v>
      </c>
      <c r="O12" s="15">
        <v>141622.9</v>
      </c>
      <c r="P12" s="16"/>
      <c r="Q12" s="16"/>
      <c r="R12" s="11"/>
      <c r="S12" s="13">
        <v>44616</v>
      </c>
      <c r="T12" s="105" t="s">
        <v>1771</v>
      </c>
      <c r="U12" s="103" t="s">
        <v>624</v>
      </c>
    </row>
    <row r="13" spans="1:21" ht="64" x14ac:dyDescent="0.35">
      <c r="A13" s="7" t="s">
        <v>28</v>
      </c>
      <c r="B13" s="11" t="s">
        <v>1749</v>
      </c>
      <c r="C13" s="11" t="s">
        <v>1750</v>
      </c>
      <c r="D13" s="11">
        <v>10805</v>
      </c>
      <c r="E13" s="11" t="s">
        <v>1647</v>
      </c>
      <c r="F13" s="12" t="s">
        <v>1784</v>
      </c>
      <c r="G13" s="16">
        <v>112341.21</v>
      </c>
      <c r="H13" s="13">
        <v>44580</v>
      </c>
      <c r="I13" s="11" t="s">
        <v>235</v>
      </c>
      <c r="J13" s="11" t="s">
        <v>235</v>
      </c>
      <c r="K13" s="12" t="s">
        <v>1785</v>
      </c>
      <c r="L13" s="13">
        <v>44580</v>
      </c>
      <c r="M13" s="11" t="s">
        <v>34</v>
      </c>
      <c r="N13" s="14" t="s">
        <v>1786</v>
      </c>
      <c r="O13" s="15">
        <v>112341.21</v>
      </c>
      <c r="P13" s="16"/>
      <c r="Q13" s="16"/>
      <c r="R13" s="11"/>
      <c r="S13" s="13">
        <v>44616</v>
      </c>
      <c r="T13" s="105" t="s">
        <v>1771</v>
      </c>
      <c r="U13" s="103" t="s">
        <v>624</v>
      </c>
    </row>
    <row r="14" spans="1:21" ht="64" x14ac:dyDescent="0.35">
      <c r="A14" s="7" t="s">
        <v>28</v>
      </c>
      <c r="B14" s="11" t="s">
        <v>1749</v>
      </c>
      <c r="C14" s="11" t="s">
        <v>1750</v>
      </c>
      <c r="D14" s="11">
        <v>10805</v>
      </c>
      <c r="E14" s="11" t="s">
        <v>1647</v>
      </c>
      <c r="F14" s="12" t="s">
        <v>1787</v>
      </c>
      <c r="G14" s="16">
        <v>45680.25</v>
      </c>
      <c r="H14" s="13">
        <v>44582</v>
      </c>
      <c r="I14" s="11" t="s">
        <v>235</v>
      </c>
      <c r="J14" s="11" t="s">
        <v>235</v>
      </c>
      <c r="K14" s="12" t="s">
        <v>1788</v>
      </c>
      <c r="L14" s="13">
        <v>44582</v>
      </c>
      <c r="M14" s="11" t="s">
        <v>34</v>
      </c>
      <c r="N14" s="14" t="s">
        <v>1789</v>
      </c>
      <c r="O14" s="15">
        <v>45680.25</v>
      </c>
      <c r="P14" s="16"/>
      <c r="Q14" s="16"/>
      <c r="R14" s="11"/>
      <c r="S14" s="13">
        <v>44616</v>
      </c>
      <c r="T14" s="105" t="s">
        <v>1771</v>
      </c>
      <c r="U14" s="103" t="s">
        <v>624</v>
      </c>
    </row>
    <row r="15" spans="1:21" ht="64" x14ac:dyDescent="0.35">
      <c r="A15" s="7" t="s">
        <v>28</v>
      </c>
      <c r="B15" s="11" t="s">
        <v>1749</v>
      </c>
      <c r="C15" s="11" t="s">
        <v>1750</v>
      </c>
      <c r="D15" s="11">
        <v>10805</v>
      </c>
      <c r="E15" s="11" t="s">
        <v>1647</v>
      </c>
      <c r="F15" s="12" t="s">
        <v>1790</v>
      </c>
      <c r="G15" s="16">
        <v>142239.97</v>
      </c>
      <c r="H15" s="13">
        <v>44582</v>
      </c>
      <c r="I15" s="11" t="s">
        <v>235</v>
      </c>
      <c r="J15" s="11" t="s">
        <v>235</v>
      </c>
      <c r="K15" s="12" t="s">
        <v>1791</v>
      </c>
      <c r="L15" s="13">
        <v>44582</v>
      </c>
      <c r="M15" s="11" t="s">
        <v>34</v>
      </c>
      <c r="N15" s="14" t="s">
        <v>1792</v>
      </c>
      <c r="O15" s="15">
        <v>142239.97</v>
      </c>
      <c r="P15" s="16"/>
      <c r="Q15" s="16"/>
      <c r="R15" s="11"/>
      <c r="S15" s="13">
        <v>44616</v>
      </c>
      <c r="T15" s="105" t="s">
        <v>1771</v>
      </c>
      <c r="U15" s="103" t="s">
        <v>624</v>
      </c>
    </row>
    <row r="16" spans="1:21" ht="64" x14ac:dyDescent="0.35">
      <c r="A16" s="7" t="s">
        <v>28</v>
      </c>
      <c r="B16" s="11" t="s">
        <v>1749</v>
      </c>
      <c r="C16" s="11" t="s">
        <v>1750</v>
      </c>
      <c r="D16" s="11">
        <v>10805</v>
      </c>
      <c r="E16" s="11" t="s">
        <v>1647</v>
      </c>
      <c r="F16" s="12" t="s">
        <v>1793</v>
      </c>
      <c r="G16" s="16">
        <v>38992.28</v>
      </c>
      <c r="H16" s="13">
        <v>44582</v>
      </c>
      <c r="I16" s="11" t="s">
        <v>235</v>
      </c>
      <c r="J16" s="11" t="s">
        <v>235</v>
      </c>
      <c r="K16" s="12" t="s">
        <v>1794</v>
      </c>
      <c r="L16" s="13">
        <v>44582</v>
      </c>
      <c r="M16" s="11" t="s">
        <v>34</v>
      </c>
      <c r="N16" s="14" t="s">
        <v>1795</v>
      </c>
      <c r="O16" s="15">
        <v>38992.28</v>
      </c>
      <c r="P16" s="16"/>
      <c r="Q16" s="16"/>
      <c r="R16" s="11"/>
      <c r="S16" s="13">
        <v>44616</v>
      </c>
      <c r="T16" s="105" t="s">
        <v>1771</v>
      </c>
      <c r="U16" s="103" t="s">
        <v>624</v>
      </c>
    </row>
    <row r="17" spans="1:21" ht="64" x14ac:dyDescent="0.35">
      <c r="A17" s="7" t="s">
        <v>28</v>
      </c>
      <c r="B17" s="11" t="s">
        <v>1749</v>
      </c>
      <c r="C17" s="11" t="s">
        <v>1750</v>
      </c>
      <c r="D17" s="11">
        <v>10805</v>
      </c>
      <c r="E17" s="11" t="s">
        <v>1647</v>
      </c>
      <c r="F17" s="12" t="s">
        <v>1796</v>
      </c>
      <c r="G17" s="16">
        <v>38992.28</v>
      </c>
      <c r="H17" s="13">
        <v>44586</v>
      </c>
      <c r="I17" s="11" t="s">
        <v>235</v>
      </c>
      <c r="J17" s="11" t="s">
        <v>235</v>
      </c>
      <c r="K17" s="12" t="s">
        <v>1797</v>
      </c>
      <c r="L17" s="13">
        <v>44586</v>
      </c>
      <c r="M17" s="11" t="s">
        <v>34</v>
      </c>
      <c r="N17" s="14" t="s">
        <v>1798</v>
      </c>
      <c r="O17" s="15">
        <v>38992.28</v>
      </c>
      <c r="P17" s="16"/>
      <c r="Q17" s="16"/>
      <c r="R17" s="11"/>
      <c r="S17" s="13">
        <v>44623</v>
      </c>
      <c r="T17" s="18" t="s">
        <v>1799</v>
      </c>
      <c r="U17" s="103" t="s">
        <v>624</v>
      </c>
    </row>
    <row r="18" spans="1:21" ht="64" x14ac:dyDescent="0.35">
      <c r="A18" s="7" t="s">
        <v>28</v>
      </c>
      <c r="B18" s="11" t="s">
        <v>1749</v>
      </c>
      <c r="C18" s="11" t="s">
        <v>1750</v>
      </c>
      <c r="D18" s="11">
        <v>10805</v>
      </c>
      <c r="E18" s="11" t="s">
        <v>1647</v>
      </c>
      <c r="F18" s="12" t="s">
        <v>1800</v>
      </c>
      <c r="G18" s="16">
        <v>173282.39</v>
      </c>
      <c r="H18" s="13">
        <v>44586</v>
      </c>
      <c r="I18" s="11" t="s">
        <v>235</v>
      </c>
      <c r="J18" s="11" t="s">
        <v>235</v>
      </c>
      <c r="K18" s="12" t="s">
        <v>1801</v>
      </c>
      <c r="L18" s="13">
        <v>44586</v>
      </c>
      <c r="M18" s="11" t="s">
        <v>34</v>
      </c>
      <c r="N18" s="14" t="s">
        <v>1802</v>
      </c>
      <c r="O18" s="15">
        <v>173282.39</v>
      </c>
      <c r="P18" s="16"/>
      <c r="Q18" s="16"/>
      <c r="R18" s="11"/>
      <c r="S18" s="13">
        <v>44623</v>
      </c>
      <c r="T18" s="18" t="s">
        <v>1799</v>
      </c>
      <c r="U18" s="103" t="s">
        <v>624</v>
      </c>
    </row>
    <row r="19" spans="1:21" ht="64" x14ac:dyDescent="0.35">
      <c r="A19" s="7" t="s">
        <v>28</v>
      </c>
      <c r="B19" s="11" t="s">
        <v>1749</v>
      </c>
      <c r="C19" s="11" t="s">
        <v>1750</v>
      </c>
      <c r="D19" s="11">
        <v>10805</v>
      </c>
      <c r="E19" s="11" t="s">
        <v>1647</v>
      </c>
      <c r="F19" s="12" t="s">
        <v>1803</v>
      </c>
      <c r="G19" s="16">
        <v>61036.95</v>
      </c>
      <c r="H19" s="13">
        <v>44222</v>
      </c>
      <c r="I19" s="11" t="s">
        <v>235</v>
      </c>
      <c r="J19" s="11" t="s">
        <v>235</v>
      </c>
      <c r="K19" s="12" t="s">
        <v>1804</v>
      </c>
      <c r="L19" s="13">
        <v>44589</v>
      </c>
      <c r="M19" s="11" t="s">
        <v>34</v>
      </c>
      <c r="N19" s="14" t="s">
        <v>1805</v>
      </c>
      <c r="O19" s="15">
        <v>61036.95</v>
      </c>
      <c r="P19" s="16"/>
      <c r="Q19" s="16"/>
      <c r="R19" s="11"/>
      <c r="S19" s="13">
        <v>44623</v>
      </c>
      <c r="T19" s="18" t="s">
        <v>1799</v>
      </c>
      <c r="U19" s="103" t="s">
        <v>624</v>
      </c>
    </row>
    <row r="20" spans="1:21" ht="75.75" customHeight="1" x14ac:dyDescent="0.35">
      <c r="A20" s="7" t="s">
        <v>28</v>
      </c>
      <c r="B20" s="11" t="s">
        <v>1749</v>
      </c>
      <c r="C20" s="11" t="s">
        <v>1750</v>
      </c>
      <c r="D20" s="11">
        <v>10805</v>
      </c>
      <c r="E20" s="11" t="s">
        <v>1647</v>
      </c>
      <c r="F20" s="12" t="s">
        <v>1806</v>
      </c>
      <c r="G20" s="16">
        <v>38992.28</v>
      </c>
      <c r="H20" s="13">
        <v>44222</v>
      </c>
      <c r="I20" s="11" t="s">
        <v>235</v>
      </c>
      <c r="J20" s="11" t="s">
        <v>235</v>
      </c>
      <c r="K20" s="12" t="s">
        <v>1807</v>
      </c>
      <c r="L20" s="13">
        <v>44587</v>
      </c>
      <c r="M20" s="11" t="s">
        <v>34</v>
      </c>
      <c r="N20" s="14" t="s">
        <v>1808</v>
      </c>
      <c r="O20" s="15">
        <v>38992.28</v>
      </c>
      <c r="P20" s="16"/>
      <c r="Q20" s="16"/>
      <c r="R20" s="11"/>
      <c r="S20" s="13">
        <v>44623</v>
      </c>
      <c r="T20" s="18" t="s">
        <v>1799</v>
      </c>
      <c r="U20" s="103" t="s">
        <v>624</v>
      </c>
    </row>
    <row r="21" spans="1:21" ht="74.25" customHeight="1" x14ac:dyDescent="0.35">
      <c r="A21" s="7" t="s">
        <v>28</v>
      </c>
      <c r="B21" s="11" t="s">
        <v>1749</v>
      </c>
      <c r="C21" s="11" t="s">
        <v>1750</v>
      </c>
      <c r="D21" s="11">
        <v>10805</v>
      </c>
      <c r="E21" s="11" t="s">
        <v>1647</v>
      </c>
      <c r="F21" s="12" t="s">
        <v>1809</v>
      </c>
      <c r="G21" s="16" t="s">
        <v>1810</v>
      </c>
      <c r="H21" s="13">
        <v>44593</v>
      </c>
      <c r="I21" s="11" t="s">
        <v>235</v>
      </c>
      <c r="J21" s="11" t="s">
        <v>235</v>
      </c>
      <c r="K21" s="12" t="s">
        <v>1811</v>
      </c>
      <c r="L21" s="13">
        <v>44593</v>
      </c>
      <c r="M21" s="11" t="s">
        <v>34</v>
      </c>
      <c r="N21" s="14" t="s">
        <v>1812</v>
      </c>
      <c r="O21" s="15" t="s">
        <v>1810</v>
      </c>
      <c r="P21" s="16"/>
      <c r="Q21" s="16"/>
      <c r="R21" s="11"/>
      <c r="S21" s="13">
        <v>44623</v>
      </c>
      <c r="T21" s="18" t="s">
        <v>1799</v>
      </c>
      <c r="U21" s="103" t="s">
        <v>624</v>
      </c>
    </row>
    <row r="22" spans="1:21" ht="74.25" customHeight="1" x14ac:dyDescent="0.35">
      <c r="A22" s="7" t="s">
        <v>28</v>
      </c>
      <c r="B22" s="11" t="s">
        <v>1749</v>
      </c>
      <c r="C22" s="11" t="s">
        <v>1750</v>
      </c>
      <c r="D22" s="11">
        <v>10805</v>
      </c>
      <c r="E22" s="11" t="s">
        <v>1647</v>
      </c>
      <c r="F22" s="12" t="s">
        <v>1813</v>
      </c>
      <c r="G22" s="16" t="s">
        <v>1814</v>
      </c>
      <c r="H22" s="13">
        <v>44593</v>
      </c>
      <c r="I22" s="11" t="s">
        <v>235</v>
      </c>
      <c r="J22" s="11" t="s">
        <v>235</v>
      </c>
      <c r="K22" s="12" t="s">
        <v>1815</v>
      </c>
      <c r="L22" s="13">
        <v>44593</v>
      </c>
      <c r="M22" s="11" t="s">
        <v>34</v>
      </c>
      <c r="N22" s="106" t="s">
        <v>1816</v>
      </c>
      <c r="O22" s="107" t="s">
        <v>1814</v>
      </c>
      <c r="P22" s="108"/>
      <c r="Q22" s="16"/>
      <c r="R22" s="11"/>
      <c r="S22" s="13">
        <v>44623</v>
      </c>
      <c r="T22" s="18" t="s">
        <v>1799</v>
      </c>
      <c r="U22" s="103" t="s">
        <v>624</v>
      </c>
    </row>
    <row r="23" spans="1:21" ht="130.5" customHeight="1" x14ac:dyDescent="0.35">
      <c r="A23" s="7" t="s">
        <v>28</v>
      </c>
      <c r="B23" s="11" t="s">
        <v>1749</v>
      </c>
      <c r="C23" s="11" t="s">
        <v>1750</v>
      </c>
      <c r="D23" s="11">
        <v>10805</v>
      </c>
      <c r="E23" s="11" t="s">
        <v>1647</v>
      </c>
      <c r="F23" s="12" t="s">
        <v>1817</v>
      </c>
      <c r="G23" s="16">
        <v>299679.88</v>
      </c>
      <c r="H23" s="13">
        <v>44657</v>
      </c>
      <c r="I23" s="11" t="s">
        <v>235</v>
      </c>
      <c r="J23" s="11" t="s">
        <v>235</v>
      </c>
      <c r="K23" s="12" t="s">
        <v>1818</v>
      </c>
      <c r="L23" s="13">
        <v>44657</v>
      </c>
      <c r="M23" s="18" t="s">
        <v>34</v>
      </c>
      <c r="N23" s="14" t="s">
        <v>1819</v>
      </c>
      <c r="O23" s="217"/>
      <c r="P23" s="15">
        <v>299679.88</v>
      </c>
      <c r="Q23" s="104"/>
      <c r="R23" s="11"/>
      <c r="S23" s="13">
        <v>44693</v>
      </c>
      <c r="T23" s="18" t="s">
        <v>46</v>
      </c>
      <c r="U23" s="103" t="s">
        <v>624</v>
      </c>
    </row>
    <row r="24" spans="1:21" ht="114.75" customHeight="1" x14ac:dyDescent="0.35">
      <c r="A24" s="7" t="s">
        <v>28</v>
      </c>
      <c r="B24" s="11" t="s">
        <v>1749</v>
      </c>
      <c r="C24" s="11" t="s">
        <v>1750</v>
      </c>
      <c r="D24" s="11">
        <v>10805</v>
      </c>
      <c r="E24" s="11" t="s">
        <v>1647</v>
      </c>
      <c r="F24" s="12" t="s">
        <v>1820</v>
      </c>
      <c r="G24" s="16">
        <v>357752.04</v>
      </c>
      <c r="H24" s="13">
        <v>44659</v>
      </c>
      <c r="I24" s="11" t="s">
        <v>235</v>
      </c>
      <c r="J24" s="11" t="s">
        <v>235</v>
      </c>
      <c r="K24" s="12" t="s">
        <v>1821</v>
      </c>
      <c r="L24" s="13">
        <v>44659</v>
      </c>
      <c r="M24" s="18" t="s">
        <v>34</v>
      </c>
      <c r="N24" s="14" t="s">
        <v>1822</v>
      </c>
      <c r="O24" s="217"/>
      <c r="P24" s="15">
        <v>357752.04</v>
      </c>
      <c r="Q24" s="104"/>
      <c r="R24" s="11"/>
      <c r="S24" s="13">
        <v>44693</v>
      </c>
      <c r="T24" s="18" t="s">
        <v>46</v>
      </c>
      <c r="U24" s="103" t="s">
        <v>624</v>
      </c>
    </row>
    <row r="25" spans="1:21" ht="64" x14ac:dyDescent="0.35">
      <c r="A25" s="7" t="s">
        <v>28</v>
      </c>
      <c r="B25" s="11" t="s">
        <v>1749</v>
      </c>
      <c r="C25" s="11" t="s">
        <v>1750</v>
      </c>
      <c r="D25" s="11">
        <v>10805</v>
      </c>
      <c r="E25" s="11" t="s">
        <v>1647</v>
      </c>
      <c r="F25" s="12" t="s">
        <v>1823</v>
      </c>
      <c r="G25" s="16">
        <v>527952.5</v>
      </c>
      <c r="H25" s="13">
        <v>44672</v>
      </c>
      <c r="I25" s="11" t="s">
        <v>235</v>
      </c>
      <c r="J25" s="11" t="s">
        <v>235</v>
      </c>
      <c r="K25" s="12" t="s">
        <v>1824</v>
      </c>
      <c r="L25" s="13">
        <v>44659</v>
      </c>
      <c r="M25" s="18" t="s">
        <v>34</v>
      </c>
      <c r="N25" s="106" t="s">
        <v>1825</v>
      </c>
      <c r="O25" s="217"/>
      <c r="P25" s="15">
        <v>527952.5</v>
      </c>
      <c r="Q25" s="104"/>
      <c r="R25" s="11"/>
      <c r="S25" s="13">
        <v>44693</v>
      </c>
      <c r="T25" s="18" t="s">
        <v>46</v>
      </c>
      <c r="U25" s="109" t="s">
        <v>624</v>
      </c>
    </row>
    <row r="26" spans="1:21" ht="64" x14ac:dyDescent="0.35">
      <c r="A26" s="7" t="s">
        <v>28</v>
      </c>
      <c r="B26" s="11" t="s">
        <v>1749</v>
      </c>
      <c r="C26" s="11" t="s">
        <v>1750</v>
      </c>
      <c r="D26" s="11">
        <v>10805</v>
      </c>
      <c r="E26" s="11" t="s">
        <v>1647</v>
      </c>
      <c r="F26" s="12" t="s">
        <v>1826</v>
      </c>
      <c r="G26" s="16">
        <v>657894.81000000006</v>
      </c>
      <c r="H26" s="13">
        <v>44677</v>
      </c>
      <c r="I26" s="11" t="s">
        <v>235</v>
      </c>
      <c r="J26" s="11" t="s">
        <v>235</v>
      </c>
      <c r="K26" s="12" t="s">
        <v>1827</v>
      </c>
      <c r="L26" s="13">
        <v>44679</v>
      </c>
      <c r="M26" s="18" t="s">
        <v>34</v>
      </c>
      <c r="N26" s="106" t="s">
        <v>1828</v>
      </c>
      <c r="O26" s="110"/>
      <c r="P26" s="15">
        <v>657894.81000000006</v>
      </c>
      <c r="Q26" s="104"/>
      <c r="R26" s="11"/>
      <c r="S26" s="13">
        <v>44714</v>
      </c>
      <c r="T26" s="21" t="s">
        <v>83</v>
      </c>
      <c r="U26" s="111" t="s">
        <v>624</v>
      </c>
    </row>
    <row r="27" spans="1:21" ht="70.5" customHeight="1" x14ac:dyDescent="0.35">
      <c r="A27" s="7" t="s">
        <v>28</v>
      </c>
      <c r="B27" s="11" t="s">
        <v>1749</v>
      </c>
      <c r="C27" s="11" t="s">
        <v>1750</v>
      </c>
      <c r="D27" s="11">
        <v>10805</v>
      </c>
      <c r="E27" s="11" t="s">
        <v>1647</v>
      </c>
      <c r="F27" s="12" t="s">
        <v>1829</v>
      </c>
      <c r="G27" s="16">
        <v>88939.66</v>
      </c>
      <c r="H27" s="13">
        <v>44683</v>
      </c>
      <c r="I27" s="11" t="s">
        <v>235</v>
      </c>
      <c r="J27" s="11" t="s">
        <v>235</v>
      </c>
      <c r="K27" s="12" t="s">
        <v>1830</v>
      </c>
      <c r="L27" s="13">
        <v>44705</v>
      </c>
      <c r="M27" s="18" t="s">
        <v>34</v>
      </c>
      <c r="N27" s="106" t="s">
        <v>1831</v>
      </c>
      <c r="O27" s="110"/>
      <c r="P27" s="15">
        <v>88939.66</v>
      </c>
      <c r="Q27" s="104"/>
      <c r="R27" s="11"/>
      <c r="S27" s="13">
        <v>44749</v>
      </c>
      <c r="T27" s="21" t="s">
        <v>100</v>
      </c>
      <c r="U27" s="111" t="s">
        <v>624</v>
      </c>
    </row>
    <row r="28" spans="1:21" ht="84" customHeight="1" x14ac:dyDescent="0.35">
      <c r="A28" s="7" t="s">
        <v>28</v>
      </c>
      <c r="B28" s="11" t="s">
        <v>1749</v>
      </c>
      <c r="C28" s="11" t="s">
        <v>1750</v>
      </c>
      <c r="D28" s="11">
        <v>10805</v>
      </c>
      <c r="E28" s="11" t="s">
        <v>1647</v>
      </c>
      <c r="F28" s="12" t="s">
        <v>1832</v>
      </c>
      <c r="G28" s="16">
        <v>714642.05</v>
      </c>
      <c r="H28" s="13">
        <v>44685</v>
      </c>
      <c r="I28" s="11" t="s">
        <v>235</v>
      </c>
      <c r="J28" s="11" t="s">
        <v>235</v>
      </c>
      <c r="K28" s="12" t="s">
        <v>1833</v>
      </c>
      <c r="L28" s="13">
        <v>44691</v>
      </c>
      <c r="M28" s="18" t="s">
        <v>34</v>
      </c>
      <c r="N28" s="106" t="s">
        <v>1834</v>
      </c>
      <c r="O28" s="110"/>
      <c r="P28" s="15">
        <v>714642.05</v>
      </c>
      <c r="Q28" s="104"/>
      <c r="R28" s="11"/>
      <c r="S28" s="13">
        <v>44728</v>
      </c>
      <c r="T28" s="21" t="s">
        <v>110</v>
      </c>
      <c r="U28" s="111" t="s">
        <v>624</v>
      </c>
    </row>
    <row r="29" spans="1:21" ht="67.5" customHeight="1" x14ac:dyDescent="0.35">
      <c r="A29" s="7" t="s">
        <v>28</v>
      </c>
      <c r="B29" s="11" t="s">
        <v>1749</v>
      </c>
      <c r="C29" s="11" t="s">
        <v>1750</v>
      </c>
      <c r="D29" s="11">
        <v>10805</v>
      </c>
      <c r="E29" s="11" t="s">
        <v>1647</v>
      </c>
      <c r="F29" s="12" t="s">
        <v>1835</v>
      </c>
      <c r="G29" s="16">
        <v>248461.13</v>
      </c>
      <c r="H29" s="13">
        <v>44685</v>
      </c>
      <c r="I29" s="11" t="s">
        <v>235</v>
      </c>
      <c r="J29" s="11" t="s">
        <v>235</v>
      </c>
      <c r="K29" s="12" t="s">
        <v>1836</v>
      </c>
      <c r="L29" s="13">
        <v>44686</v>
      </c>
      <c r="M29" s="18" t="s">
        <v>34</v>
      </c>
      <c r="N29" s="106" t="s">
        <v>1837</v>
      </c>
      <c r="O29" s="110"/>
      <c r="P29" s="15">
        <v>248461.13</v>
      </c>
      <c r="Q29" s="104"/>
      <c r="R29" s="11"/>
      <c r="S29" s="13">
        <v>44721</v>
      </c>
      <c r="T29" s="21" t="s">
        <v>105</v>
      </c>
      <c r="U29" s="111" t="s">
        <v>624</v>
      </c>
    </row>
    <row r="30" spans="1:21" ht="73.5" customHeight="1" x14ac:dyDescent="0.35">
      <c r="A30" s="7" t="s">
        <v>28</v>
      </c>
      <c r="B30" s="11" t="s">
        <v>1749</v>
      </c>
      <c r="C30" s="11" t="s">
        <v>1750</v>
      </c>
      <c r="D30" s="11">
        <v>10805</v>
      </c>
      <c r="E30" s="11" t="s">
        <v>1647</v>
      </c>
      <c r="F30" s="12" t="s">
        <v>1838</v>
      </c>
      <c r="G30" s="16">
        <v>109325.75999999999</v>
      </c>
      <c r="H30" s="13">
        <v>44686</v>
      </c>
      <c r="I30" s="11" t="s">
        <v>235</v>
      </c>
      <c r="J30" s="11" t="s">
        <v>235</v>
      </c>
      <c r="K30" s="12" t="s">
        <v>1839</v>
      </c>
      <c r="L30" s="13">
        <v>44686</v>
      </c>
      <c r="M30" s="18" t="s">
        <v>34</v>
      </c>
      <c r="N30" s="14" t="s">
        <v>1840</v>
      </c>
      <c r="O30" s="110"/>
      <c r="P30" s="15">
        <v>109325.75999999999</v>
      </c>
      <c r="Q30" s="104"/>
      <c r="R30" s="11"/>
      <c r="S30" s="13">
        <v>44721</v>
      </c>
      <c r="T30" s="21" t="s">
        <v>105</v>
      </c>
      <c r="U30" s="111" t="s">
        <v>624</v>
      </c>
    </row>
    <row r="31" spans="1:21" ht="102" customHeight="1" x14ac:dyDescent="0.35">
      <c r="A31" s="7" t="s">
        <v>28</v>
      </c>
      <c r="B31" s="11" t="s">
        <v>1749</v>
      </c>
      <c r="C31" s="11" t="s">
        <v>1750</v>
      </c>
      <c r="D31" s="11">
        <v>10805</v>
      </c>
      <c r="E31" s="11" t="s">
        <v>1647</v>
      </c>
      <c r="F31" s="12" t="s">
        <v>1841</v>
      </c>
      <c r="G31" s="16">
        <v>1051303.2520000001</v>
      </c>
      <c r="H31" s="13">
        <v>44698</v>
      </c>
      <c r="I31" s="11" t="s">
        <v>235</v>
      </c>
      <c r="J31" s="11" t="s">
        <v>235</v>
      </c>
      <c r="K31" s="12" t="s">
        <v>1842</v>
      </c>
      <c r="L31" s="13">
        <v>44704</v>
      </c>
      <c r="M31" s="18" t="s">
        <v>34</v>
      </c>
      <c r="N31" s="14" t="s">
        <v>1843</v>
      </c>
      <c r="O31" s="110"/>
      <c r="P31" s="15">
        <v>1051303.2520000001</v>
      </c>
      <c r="Q31" s="104"/>
      <c r="R31" s="11"/>
      <c r="S31" s="13">
        <v>44735</v>
      </c>
      <c r="T31" s="21" t="s">
        <v>118</v>
      </c>
      <c r="U31" s="111" t="s">
        <v>624</v>
      </c>
    </row>
    <row r="32" spans="1:21" ht="86.25" customHeight="1" x14ac:dyDescent="0.35">
      <c r="A32" s="7" t="s">
        <v>28</v>
      </c>
      <c r="B32" s="11" t="s">
        <v>1749</v>
      </c>
      <c r="C32" s="11" t="s">
        <v>1750</v>
      </c>
      <c r="D32" s="11">
        <v>10805</v>
      </c>
      <c r="E32" s="11" t="s">
        <v>1647</v>
      </c>
      <c r="F32" s="12" t="s">
        <v>1844</v>
      </c>
      <c r="G32" s="16">
        <v>505877.51</v>
      </c>
      <c r="H32" s="13">
        <v>44707</v>
      </c>
      <c r="I32" s="11" t="s">
        <v>235</v>
      </c>
      <c r="J32" s="11" t="s">
        <v>235</v>
      </c>
      <c r="K32" s="12" t="s">
        <v>1845</v>
      </c>
      <c r="L32" s="13">
        <v>44708</v>
      </c>
      <c r="M32" s="149" t="s">
        <v>34</v>
      </c>
      <c r="N32" s="106" t="s">
        <v>1846</v>
      </c>
      <c r="O32" s="143"/>
      <c r="P32" s="15">
        <v>505877.22</v>
      </c>
      <c r="Q32" s="150"/>
      <c r="R32" s="11"/>
      <c r="S32" s="13">
        <v>44749</v>
      </c>
      <c r="T32" s="21" t="s">
        <v>100</v>
      </c>
      <c r="U32" s="111" t="s">
        <v>624</v>
      </c>
    </row>
    <row r="33" spans="1:21" ht="150.75" customHeight="1" x14ac:dyDescent="0.35">
      <c r="A33" s="7" t="s">
        <v>28</v>
      </c>
      <c r="B33" s="11" t="s">
        <v>1749</v>
      </c>
      <c r="C33" s="11" t="s">
        <v>1750</v>
      </c>
      <c r="D33" s="11">
        <v>10805</v>
      </c>
      <c r="E33" s="11" t="s">
        <v>1647</v>
      </c>
      <c r="F33" s="12" t="s">
        <v>1847</v>
      </c>
      <c r="G33" s="16">
        <v>598722.86100000003</v>
      </c>
      <c r="H33" s="13">
        <v>44726</v>
      </c>
      <c r="I33" s="11" t="s">
        <v>235</v>
      </c>
      <c r="J33" s="11" t="s">
        <v>235</v>
      </c>
      <c r="K33" s="22" t="s">
        <v>1848</v>
      </c>
      <c r="L33" s="153">
        <v>44728</v>
      </c>
      <c r="M33" s="26" t="s">
        <v>34</v>
      </c>
      <c r="N33" s="106" t="s">
        <v>1849</v>
      </c>
      <c r="O33" s="143"/>
      <c r="P33" s="15">
        <v>598722.86100000003</v>
      </c>
      <c r="Q33" s="150"/>
      <c r="R33" s="154"/>
      <c r="S33" s="13">
        <v>44764</v>
      </c>
      <c r="T33" s="21" t="s">
        <v>130</v>
      </c>
      <c r="U33" s="111" t="s">
        <v>624</v>
      </c>
    </row>
    <row r="34" spans="1:21" ht="150.75" customHeight="1" x14ac:dyDescent="0.35">
      <c r="A34" s="7" t="s">
        <v>28</v>
      </c>
      <c r="B34" s="11" t="s">
        <v>1749</v>
      </c>
      <c r="C34" s="11" t="s">
        <v>1750</v>
      </c>
      <c r="D34" s="11">
        <v>10805</v>
      </c>
      <c r="E34" s="11" t="s">
        <v>1647</v>
      </c>
      <c r="F34" s="12" t="s">
        <v>1850</v>
      </c>
      <c r="G34" s="16">
        <v>311165.88500000001</v>
      </c>
      <c r="H34" s="13">
        <v>44736</v>
      </c>
      <c r="I34" s="11" t="s">
        <v>235</v>
      </c>
      <c r="J34" s="18" t="s">
        <v>235</v>
      </c>
      <c r="K34" s="12" t="s">
        <v>1851</v>
      </c>
      <c r="L34" s="13">
        <v>44736</v>
      </c>
      <c r="M34" s="11" t="s">
        <v>34</v>
      </c>
      <c r="N34" s="106" t="s">
        <v>1852</v>
      </c>
      <c r="O34" s="196"/>
      <c r="P34" s="226">
        <v>311165.88500000001</v>
      </c>
      <c r="Q34" s="134"/>
      <c r="R34" s="7"/>
      <c r="S34" s="152">
        <v>44777</v>
      </c>
      <c r="T34" s="21" t="s">
        <v>295</v>
      </c>
      <c r="U34" s="111" t="s">
        <v>624</v>
      </c>
    </row>
    <row r="35" spans="1:21" ht="103.5" customHeight="1" x14ac:dyDescent="0.35">
      <c r="A35" s="7" t="s">
        <v>28</v>
      </c>
      <c r="B35" s="11" t="s">
        <v>1749</v>
      </c>
      <c r="C35" s="11" t="s">
        <v>1750</v>
      </c>
      <c r="D35" s="11">
        <v>10805</v>
      </c>
      <c r="E35" s="11" t="s">
        <v>1647</v>
      </c>
      <c r="F35" s="12" t="s">
        <v>1853</v>
      </c>
      <c r="G35" s="16">
        <v>61893.23</v>
      </c>
      <c r="H35" s="13">
        <v>44748</v>
      </c>
      <c r="I35" s="11" t="s">
        <v>235</v>
      </c>
      <c r="J35" s="18" t="s">
        <v>235</v>
      </c>
      <c r="K35" s="12" t="s">
        <v>1854</v>
      </c>
      <c r="L35" s="13">
        <v>44748</v>
      </c>
      <c r="M35" s="11" t="s">
        <v>34</v>
      </c>
      <c r="N35" s="106" t="s">
        <v>1855</v>
      </c>
      <c r="O35" s="141"/>
      <c r="P35" s="223"/>
      <c r="Q35" s="227">
        <v>61893.23</v>
      </c>
      <c r="R35" s="216"/>
      <c r="S35" s="152">
        <v>44784</v>
      </c>
      <c r="T35" s="21" t="s">
        <v>700</v>
      </c>
      <c r="U35" s="111" t="s">
        <v>624</v>
      </c>
    </row>
    <row r="36" spans="1:21" ht="103.5" customHeight="1" x14ac:dyDescent="0.35">
      <c r="A36" s="7" t="s">
        <v>28</v>
      </c>
      <c r="B36" s="11" t="s">
        <v>1749</v>
      </c>
      <c r="C36" s="11" t="s">
        <v>1750</v>
      </c>
      <c r="D36" s="11">
        <v>10805</v>
      </c>
      <c r="E36" s="11" t="s">
        <v>1647</v>
      </c>
      <c r="F36" s="12" t="s">
        <v>1856</v>
      </c>
      <c r="G36" s="16">
        <v>218387.427</v>
      </c>
      <c r="H36" s="13">
        <v>44755</v>
      </c>
      <c r="I36" s="11" t="s">
        <v>235</v>
      </c>
      <c r="J36" s="18" t="s">
        <v>235</v>
      </c>
      <c r="K36" s="12" t="s">
        <v>1857</v>
      </c>
      <c r="L36" s="13">
        <v>44755</v>
      </c>
      <c r="M36" s="11" t="s">
        <v>34</v>
      </c>
      <c r="N36" s="106" t="s">
        <v>1858</v>
      </c>
      <c r="O36" s="194"/>
      <c r="P36" s="195"/>
      <c r="Q36" s="206">
        <v>218387.427</v>
      </c>
      <c r="R36" s="141"/>
      <c r="S36" s="152">
        <v>44795</v>
      </c>
      <c r="T36" s="21" t="s">
        <v>688</v>
      </c>
      <c r="U36" s="111" t="s">
        <v>624</v>
      </c>
    </row>
    <row r="37" spans="1:21" ht="91.5" customHeight="1" x14ac:dyDescent="0.35">
      <c r="A37" s="7" t="s">
        <v>28</v>
      </c>
      <c r="B37" s="11" t="s">
        <v>1749</v>
      </c>
      <c r="C37" s="11" t="s">
        <v>1750</v>
      </c>
      <c r="D37" s="11">
        <v>10805</v>
      </c>
      <c r="E37" s="11" t="s">
        <v>1647</v>
      </c>
      <c r="F37" s="12" t="s">
        <v>1859</v>
      </c>
      <c r="G37" s="16">
        <v>238618.98</v>
      </c>
      <c r="H37" s="13">
        <v>44755</v>
      </c>
      <c r="I37" s="11" t="s">
        <v>235</v>
      </c>
      <c r="J37" s="18" t="s">
        <v>235</v>
      </c>
      <c r="K37" s="12" t="s">
        <v>1860</v>
      </c>
      <c r="L37" s="13">
        <v>44764</v>
      </c>
      <c r="M37" s="11" t="s">
        <v>34</v>
      </c>
      <c r="N37" s="106" t="s">
        <v>1861</v>
      </c>
      <c r="O37" s="194"/>
      <c r="P37" s="195"/>
      <c r="Q37" s="206">
        <v>238618.98</v>
      </c>
      <c r="R37" s="141"/>
      <c r="S37" s="13">
        <v>44798</v>
      </c>
      <c r="T37" s="21" t="s">
        <v>535</v>
      </c>
      <c r="U37" s="111" t="s">
        <v>624</v>
      </c>
    </row>
    <row r="38" spans="1:21" ht="103.5" customHeight="1" x14ac:dyDescent="0.35">
      <c r="A38" s="7" t="s">
        <v>28</v>
      </c>
      <c r="B38" s="11" t="s">
        <v>1749</v>
      </c>
      <c r="C38" s="11" t="s">
        <v>1750</v>
      </c>
      <c r="D38" s="11">
        <v>10805</v>
      </c>
      <c r="E38" s="11" t="s">
        <v>1647</v>
      </c>
      <c r="F38" s="12" t="s">
        <v>1862</v>
      </c>
      <c r="G38" s="16">
        <v>94482.69</v>
      </c>
      <c r="H38" s="13">
        <v>44760</v>
      </c>
      <c r="I38" s="11" t="s">
        <v>235</v>
      </c>
      <c r="J38" s="18" t="s">
        <v>235</v>
      </c>
      <c r="K38" s="12" t="s">
        <v>1863</v>
      </c>
      <c r="L38" s="13">
        <v>44761</v>
      </c>
      <c r="M38" s="11" t="s">
        <v>34</v>
      </c>
      <c r="N38" s="106" t="s">
        <v>1864</v>
      </c>
      <c r="O38" s="194"/>
      <c r="P38" s="195"/>
      <c r="Q38" s="206">
        <v>94482.69</v>
      </c>
      <c r="R38" s="141"/>
      <c r="S38" s="13">
        <v>44798</v>
      </c>
      <c r="T38" s="21" t="s">
        <v>535</v>
      </c>
      <c r="U38" s="111" t="s">
        <v>624</v>
      </c>
    </row>
    <row r="39" spans="1:21" ht="103.5" customHeight="1" x14ac:dyDescent="0.35">
      <c r="A39" s="7" t="s">
        <v>28</v>
      </c>
      <c r="B39" s="11" t="s">
        <v>1749</v>
      </c>
      <c r="C39" s="11" t="s">
        <v>1750</v>
      </c>
      <c r="D39" s="11">
        <v>10805</v>
      </c>
      <c r="E39" s="11" t="s">
        <v>1647</v>
      </c>
      <c r="F39" s="12" t="s">
        <v>1865</v>
      </c>
      <c r="G39" s="16">
        <v>300218.23100000003</v>
      </c>
      <c r="H39" s="13">
        <v>44769</v>
      </c>
      <c r="I39" s="11" t="s">
        <v>235</v>
      </c>
      <c r="J39" s="18" t="s">
        <v>235</v>
      </c>
      <c r="K39" s="12" t="s">
        <v>1866</v>
      </c>
      <c r="L39" s="13">
        <v>44770</v>
      </c>
      <c r="M39" s="11" t="s">
        <v>34</v>
      </c>
      <c r="N39" s="106" t="s">
        <v>1867</v>
      </c>
      <c r="O39" s="194"/>
      <c r="P39" s="195"/>
      <c r="Q39" s="206">
        <v>300218.23100000003</v>
      </c>
      <c r="R39" s="141"/>
      <c r="S39" s="170">
        <v>44805</v>
      </c>
      <c r="T39" s="21" t="s">
        <v>539</v>
      </c>
      <c r="U39" s="111" t="s">
        <v>624</v>
      </c>
    </row>
    <row r="40" spans="1:21" ht="103.5" customHeight="1" x14ac:dyDescent="0.35">
      <c r="A40" s="7" t="s">
        <v>28</v>
      </c>
      <c r="B40" s="11" t="s">
        <v>1749</v>
      </c>
      <c r="C40" s="11" t="s">
        <v>1750</v>
      </c>
      <c r="D40" s="11">
        <v>10805</v>
      </c>
      <c r="E40" s="11" t="s">
        <v>1647</v>
      </c>
      <c r="F40" s="12" t="s">
        <v>1868</v>
      </c>
      <c r="G40" s="16">
        <v>258961.253</v>
      </c>
      <c r="H40" s="13">
        <v>44770</v>
      </c>
      <c r="I40" s="11" t="s">
        <v>235</v>
      </c>
      <c r="J40" s="18" t="s">
        <v>235</v>
      </c>
      <c r="K40" s="12" t="s">
        <v>1869</v>
      </c>
      <c r="L40" s="13">
        <v>44770</v>
      </c>
      <c r="M40" s="11" t="s">
        <v>34</v>
      </c>
      <c r="N40" s="106" t="s">
        <v>1870</v>
      </c>
      <c r="O40" s="194"/>
      <c r="P40" s="195"/>
      <c r="Q40" s="206">
        <v>258961.253</v>
      </c>
      <c r="R40" s="141"/>
      <c r="S40" s="170">
        <v>44805</v>
      </c>
      <c r="T40" s="21" t="s">
        <v>539</v>
      </c>
      <c r="U40" s="111" t="s">
        <v>624</v>
      </c>
    </row>
    <row r="41" spans="1:21" ht="103.5" customHeight="1" x14ac:dyDescent="0.35">
      <c r="A41" s="7" t="s">
        <v>28</v>
      </c>
      <c r="B41" s="11" t="s">
        <v>1749</v>
      </c>
      <c r="C41" s="11" t="s">
        <v>1750</v>
      </c>
      <c r="D41" s="11">
        <v>10805</v>
      </c>
      <c r="E41" s="11" t="s">
        <v>1647</v>
      </c>
      <c r="F41" s="12" t="s">
        <v>1871</v>
      </c>
      <c r="G41" s="16">
        <v>17978.3</v>
      </c>
      <c r="H41" s="13">
        <v>44782</v>
      </c>
      <c r="I41" s="11" t="s">
        <v>235</v>
      </c>
      <c r="J41" s="18" t="s">
        <v>235</v>
      </c>
      <c r="K41" s="12" t="s">
        <v>1872</v>
      </c>
      <c r="L41" s="13">
        <v>44783</v>
      </c>
      <c r="M41" s="18" t="s">
        <v>34</v>
      </c>
      <c r="N41" s="106" t="s">
        <v>1873</v>
      </c>
      <c r="O41" s="194"/>
      <c r="P41" s="195"/>
      <c r="Q41" s="206">
        <v>17978.3</v>
      </c>
      <c r="R41" s="246"/>
      <c r="S41" s="170">
        <v>44819</v>
      </c>
      <c r="T41" s="21" t="s">
        <v>302</v>
      </c>
      <c r="U41" s="111" t="s">
        <v>624</v>
      </c>
    </row>
    <row r="42" spans="1:21" ht="103.5" customHeight="1" x14ac:dyDescent="0.35">
      <c r="A42" s="7" t="s">
        <v>28</v>
      </c>
      <c r="B42" s="11" t="s">
        <v>1749</v>
      </c>
      <c r="C42" s="11" t="s">
        <v>1750</v>
      </c>
      <c r="D42" s="11">
        <v>10805</v>
      </c>
      <c r="E42" s="11" t="s">
        <v>1647</v>
      </c>
      <c r="F42" s="12" t="s">
        <v>1874</v>
      </c>
      <c r="G42" s="16">
        <v>62400.34</v>
      </c>
      <c r="H42" s="13">
        <v>44783</v>
      </c>
      <c r="I42" s="11" t="s">
        <v>235</v>
      </c>
      <c r="J42" s="18" t="s">
        <v>235</v>
      </c>
      <c r="K42" s="12" t="s">
        <v>1875</v>
      </c>
      <c r="L42" s="13">
        <v>44783</v>
      </c>
      <c r="M42" s="18" t="s">
        <v>34</v>
      </c>
      <c r="N42" s="74" t="s">
        <v>1876</v>
      </c>
      <c r="O42" s="141"/>
      <c r="P42" s="255"/>
      <c r="Q42" s="206">
        <v>62400</v>
      </c>
      <c r="R42" s="246"/>
      <c r="S42" s="170">
        <v>44819</v>
      </c>
      <c r="T42" s="21" t="s">
        <v>302</v>
      </c>
      <c r="U42" s="111" t="s">
        <v>624</v>
      </c>
    </row>
    <row r="43" spans="1:21" ht="103.5" customHeight="1" x14ac:dyDescent="0.35">
      <c r="A43" s="7" t="s">
        <v>28</v>
      </c>
      <c r="B43" s="11" t="s">
        <v>1749</v>
      </c>
      <c r="C43" s="11" t="s">
        <v>1750</v>
      </c>
      <c r="D43" s="11">
        <v>10805</v>
      </c>
      <c r="E43" s="11" t="s">
        <v>1647</v>
      </c>
      <c r="F43" s="12" t="s">
        <v>1877</v>
      </c>
      <c r="G43" s="16">
        <v>634936.66</v>
      </c>
      <c r="H43" s="13">
        <v>44792</v>
      </c>
      <c r="I43" s="11" t="s">
        <v>235</v>
      </c>
      <c r="J43" s="18" t="s">
        <v>235</v>
      </c>
      <c r="K43" s="12" t="s">
        <v>1878</v>
      </c>
      <c r="L43" s="13">
        <v>44796</v>
      </c>
      <c r="M43" s="18" t="s">
        <v>34</v>
      </c>
      <c r="N43" s="106" t="s">
        <v>1879</v>
      </c>
      <c r="O43" s="141"/>
      <c r="P43" s="255"/>
      <c r="Q43" s="206">
        <v>634936.66</v>
      </c>
      <c r="R43" s="246"/>
      <c r="S43" s="170">
        <v>44840</v>
      </c>
      <c r="T43" s="21" t="s">
        <v>391</v>
      </c>
      <c r="U43" s="111" t="s">
        <v>624</v>
      </c>
    </row>
    <row r="44" spans="1:21" ht="150.75" customHeight="1" x14ac:dyDescent="0.35">
      <c r="A44" s="7" t="s">
        <v>190</v>
      </c>
      <c r="B44" s="11" t="s">
        <v>1749</v>
      </c>
      <c r="C44" s="11" t="s">
        <v>1750</v>
      </c>
      <c r="D44" s="11">
        <v>10805</v>
      </c>
      <c r="E44" s="11" t="s">
        <v>1880</v>
      </c>
      <c r="F44" s="12" t="s">
        <v>1881</v>
      </c>
      <c r="G44" s="16">
        <v>684713.33</v>
      </c>
      <c r="H44" s="13">
        <v>44736</v>
      </c>
      <c r="I44" s="11" t="s">
        <v>235</v>
      </c>
      <c r="J44" s="11" t="s">
        <v>235</v>
      </c>
      <c r="K44" s="124" t="s">
        <v>1882</v>
      </c>
      <c r="L44" s="155">
        <v>44736</v>
      </c>
      <c r="M44" s="23" t="s">
        <v>34</v>
      </c>
      <c r="N44" s="106" t="s">
        <v>1883</v>
      </c>
      <c r="O44" s="12"/>
      <c r="P44" s="113">
        <v>684713.33</v>
      </c>
      <c r="Q44" s="137"/>
      <c r="R44" s="156"/>
      <c r="S44" s="13">
        <v>44777</v>
      </c>
      <c r="T44" s="21" t="s">
        <v>295</v>
      </c>
      <c r="U44" s="111" t="s">
        <v>624</v>
      </c>
    </row>
    <row r="45" spans="1:21" ht="150.75" customHeight="1" x14ac:dyDescent="0.35">
      <c r="A45" s="7" t="s">
        <v>190</v>
      </c>
      <c r="B45" s="11" t="s">
        <v>1749</v>
      </c>
      <c r="C45" s="11" t="s">
        <v>1750</v>
      </c>
      <c r="D45" s="11">
        <v>10805</v>
      </c>
      <c r="E45" s="11" t="s">
        <v>1880</v>
      </c>
      <c r="F45" s="12" t="s">
        <v>1884</v>
      </c>
      <c r="G45" s="16">
        <v>442863.61099999998</v>
      </c>
      <c r="H45" s="13">
        <v>44736</v>
      </c>
      <c r="I45" s="11" t="s">
        <v>235</v>
      </c>
      <c r="J45" s="11" t="s">
        <v>235</v>
      </c>
      <c r="K45" s="12" t="s">
        <v>1885</v>
      </c>
      <c r="L45" s="131">
        <v>44736</v>
      </c>
      <c r="M45" s="11" t="s">
        <v>34</v>
      </c>
      <c r="N45" s="106" t="s">
        <v>1886</v>
      </c>
      <c r="O45" s="256"/>
      <c r="P45" s="15">
        <v>442863.61099999998</v>
      </c>
      <c r="Q45" s="137"/>
      <c r="R45" s="76"/>
      <c r="S45" s="13">
        <v>44777</v>
      </c>
      <c r="T45" s="21" t="s">
        <v>295</v>
      </c>
      <c r="U45" s="111" t="s">
        <v>624</v>
      </c>
    </row>
    <row r="46" spans="1:21" ht="150.75" customHeight="1" x14ac:dyDescent="0.35">
      <c r="A46" s="7" t="s">
        <v>190</v>
      </c>
      <c r="B46" s="11" t="s">
        <v>1749</v>
      </c>
      <c r="C46" s="11" t="s">
        <v>1750</v>
      </c>
      <c r="D46" s="11">
        <v>10805</v>
      </c>
      <c r="E46" s="11" t="s">
        <v>1880</v>
      </c>
      <c r="F46" s="12" t="s">
        <v>1887</v>
      </c>
      <c r="G46" s="16">
        <v>31640</v>
      </c>
      <c r="H46" s="13">
        <v>44736</v>
      </c>
      <c r="I46" s="11" t="s">
        <v>235</v>
      </c>
      <c r="J46" s="11" t="s">
        <v>235</v>
      </c>
      <c r="K46" s="12" t="s">
        <v>1888</v>
      </c>
      <c r="L46" s="131">
        <v>44736</v>
      </c>
      <c r="M46" s="11" t="s">
        <v>34</v>
      </c>
      <c r="N46" s="106" t="s">
        <v>1889</v>
      </c>
      <c r="O46" s="196"/>
      <c r="P46" s="15">
        <v>31640</v>
      </c>
      <c r="Q46" s="137"/>
      <c r="R46" s="76"/>
      <c r="S46" s="13">
        <v>44777</v>
      </c>
      <c r="T46" s="21" t="s">
        <v>295</v>
      </c>
      <c r="U46" s="111" t="s">
        <v>624</v>
      </c>
    </row>
    <row r="47" spans="1:21" ht="150.75" customHeight="1" x14ac:dyDescent="0.35">
      <c r="A47" s="7" t="s">
        <v>190</v>
      </c>
      <c r="B47" s="11" t="s">
        <v>1749</v>
      </c>
      <c r="C47" s="11" t="s">
        <v>1750</v>
      </c>
      <c r="D47" s="11">
        <v>10805</v>
      </c>
      <c r="E47" s="11" t="s">
        <v>1880</v>
      </c>
      <c r="F47" s="12" t="s">
        <v>1890</v>
      </c>
      <c r="G47" s="16">
        <v>349948.57</v>
      </c>
      <c r="H47" s="13">
        <v>44736</v>
      </c>
      <c r="I47" s="11" t="s">
        <v>235</v>
      </c>
      <c r="J47" s="11" t="s">
        <v>235</v>
      </c>
      <c r="K47" s="12" t="s">
        <v>1891</v>
      </c>
      <c r="L47" s="131">
        <v>44736</v>
      </c>
      <c r="M47" s="18" t="s">
        <v>34</v>
      </c>
      <c r="N47" s="106" t="s">
        <v>1892</v>
      </c>
      <c r="O47" s="219"/>
      <c r="P47" s="15">
        <v>349948.57</v>
      </c>
      <c r="Q47" s="193"/>
      <c r="R47" s="76"/>
      <c r="S47" s="13">
        <v>44777</v>
      </c>
      <c r="T47" s="21" t="s">
        <v>295</v>
      </c>
      <c r="U47" s="111" t="s">
        <v>624</v>
      </c>
    </row>
    <row r="48" spans="1:21" ht="150.75" customHeight="1" x14ac:dyDescent="0.35">
      <c r="A48" s="7" t="s">
        <v>190</v>
      </c>
      <c r="B48" s="11" t="s">
        <v>1749</v>
      </c>
      <c r="C48" s="11" t="s">
        <v>1750</v>
      </c>
      <c r="D48" s="11">
        <v>10805</v>
      </c>
      <c r="E48" s="11" t="s">
        <v>1880</v>
      </c>
      <c r="F48" s="12" t="s">
        <v>1893</v>
      </c>
      <c r="G48" s="16">
        <v>172618.8</v>
      </c>
      <c r="H48" s="13">
        <v>44755</v>
      </c>
      <c r="I48" s="11" t="s">
        <v>235</v>
      </c>
      <c r="J48" s="11" t="s">
        <v>235</v>
      </c>
      <c r="K48" s="12" t="s">
        <v>1894</v>
      </c>
      <c r="L48" s="131">
        <v>44756</v>
      </c>
      <c r="M48" s="18" t="s">
        <v>34</v>
      </c>
      <c r="N48" s="14" t="s">
        <v>1895</v>
      </c>
      <c r="O48" s="192"/>
      <c r="P48" s="224"/>
      <c r="Q48" s="107">
        <v>172618.8</v>
      </c>
      <c r="R48" s="76"/>
      <c r="S48" s="13">
        <v>44798</v>
      </c>
      <c r="T48" s="21" t="s">
        <v>535</v>
      </c>
      <c r="U48" s="111" t="s">
        <v>624</v>
      </c>
    </row>
    <row r="49" spans="1:21" ht="150.75" customHeight="1" x14ac:dyDescent="0.35">
      <c r="A49" s="7" t="s">
        <v>190</v>
      </c>
      <c r="B49" s="11" t="s">
        <v>1749</v>
      </c>
      <c r="C49" s="11" t="s">
        <v>1750</v>
      </c>
      <c r="D49" s="11">
        <v>10805</v>
      </c>
      <c r="E49" s="11" t="s">
        <v>1880</v>
      </c>
      <c r="F49" s="12" t="s">
        <v>1896</v>
      </c>
      <c r="G49" s="16">
        <v>360664.36</v>
      </c>
      <c r="H49" s="13">
        <v>44755</v>
      </c>
      <c r="I49" s="11" t="s">
        <v>235</v>
      </c>
      <c r="J49" s="11" t="s">
        <v>235</v>
      </c>
      <c r="K49" s="12" t="s">
        <v>1897</v>
      </c>
      <c r="L49" s="131">
        <v>44756</v>
      </c>
      <c r="M49" s="18" t="s">
        <v>34</v>
      </c>
      <c r="N49" s="112" t="s">
        <v>1898</v>
      </c>
      <c r="O49" s="194"/>
      <c r="P49" s="195"/>
      <c r="Q49" s="107">
        <v>360664.36</v>
      </c>
      <c r="R49" s="76"/>
      <c r="S49" s="13">
        <v>44798</v>
      </c>
      <c r="T49" s="21" t="s">
        <v>535</v>
      </c>
      <c r="U49" s="111" t="s">
        <v>624</v>
      </c>
    </row>
    <row r="50" spans="1:21" ht="150.75" customHeight="1" x14ac:dyDescent="0.35">
      <c r="A50" s="7" t="s">
        <v>190</v>
      </c>
      <c r="B50" s="11" t="s">
        <v>1749</v>
      </c>
      <c r="C50" s="11" t="s">
        <v>1750</v>
      </c>
      <c r="D50" s="11">
        <v>10805</v>
      </c>
      <c r="E50" s="11" t="s">
        <v>1880</v>
      </c>
      <c r="F50" s="12" t="s">
        <v>1899</v>
      </c>
      <c r="G50" s="16">
        <v>31075</v>
      </c>
      <c r="H50" s="13">
        <v>44755</v>
      </c>
      <c r="I50" s="11" t="s">
        <v>235</v>
      </c>
      <c r="J50" s="11" t="s">
        <v>235</v>
      </c>
      <c r="K50" s="12" t="s">
        <v>1900</v>
      </c>
      <c r="L50" s="131">
        <v>44756</v>
      </c>
      <c r="M50" s="18" t="s">
        <v>34</v>
      </c>
      <c r="N50" s="112" t="s">
        <v>1901</v>
      </c>
      <c r="O50" s="197"/>
      <c r="P50" s="173"/>
      <c r="Q50" s="142">
        <v>31075</v>
      </c>
      <c r="R50" s="76"/>
      <c r="S50" s="13">
        <v>44798</v>
      </c>
      <c r="T50" s="21" t="s">
        <v>535</v>
      </c>
      <c r="U50" s="111" t="s">
        <v>624</v>
      </c>
    </row>
    <row r="51" spans="1:21" ht="150.75" customHeight="1" x14ac:dyDescent="0.35">
      <c r="A51" s="7" t="s">
        <v>190</v>
      </c>
      <c r="B51" s="11" t="s">
        <v>1749</v>
      </c>
      <c r="C51" s="11" t="s">
        <v>1750</v>
      </c>
      <c r="D51" s="11">
        <v>10805</v>
      </c>
      <c r="E51" s="11" t="s">
        <v>1880</v>
      </c>
      <c r="F51" s="12" t="s">
        <v>1902</v>
      </c>
      <c r="G51" s="16">
        <v>53477.25</v>
      </c>
      <c r="H51" s="13">
        <v>44763</v>
      </c>
      <c r="I51" s="11" t="s">
        <v>235</v>
      </c>
      <c r="J51" s="11" t="s">
        <v>235</v>
      </c>
      <c r="K51" s="12" t="s">
        <v>1903</v>
      </c>
      <c r="L51" s="131">
        <v>44764</v>
      </c>
      <c r="M51" s="18" t="s">
        <v>34</v>
      </c>
      <c r="N51" s="112" t="s">
        <v>1904</v>
      </c>
      <c r="O51" s="197"/>
      <c r="P51" s="173"/>
      <c r="Q51" s="142">
        <v>53477.25</v>
      </c>
      <c r="R51" s="76"/>
      <c r="S51" s="13">
        <v>44798</v>
      </c>
      <c r="T51" s="21" t="s">
        <v>535</v>
      </c>
      <c r="U51" s="111" t="s">
        <v>624</v>
      </c>
    </row>
    <row r="52" spans="1:21" ht="150.75" customHeight="1" x14ac:dyDescent="0.35">
      <c r="A52" s="7" t="s">
        <v>190</v>
      </c>
      <c r="B52" s="11" t="s">
        <v>1749</v>
      </c>
      <c r="C52" s="11" t="s">
        <v>1750</v>
      </c>
      <c r="D52" s="11">
        <v>10805</v>
      </c>
      <c r="E52" s="11" t="s">
        <v>1880</v>
      </c>
      <c r="F52" s="12" t="s">
        <v>1905</v>
      </c>
      <c r="G52" s="16">
        <v>96577.71</v>
      </c>
      <c r="H52" s="13">
        <v>44763</v>
      </c>
      <c r="I52" s="11" t="s">
        <v>235</v>
      </c>
      <c r="J52" s="11" t="s">
        <v>235</v>
      </c>
      <c r="K52" s="12" t="s">
        <v>1906</v>
      </c>
      <c r="L52" s="131">
        <v>44764</v>
      </c>
      <c r="M52" s="18" t="s">
        <v>34</v>
      </c>
      <c r="N52" s="112" t="s">
        <v>1907</v>
      </c>
      <c r="O52" s="197"/>
      <c r="P52" s="173"/>
      <c r="Q52" s="142">
        <v>96577.71</v>
      </c>
      <c r="R52" s="76"/>
      <c r="S52" s="13">
        <v>44798</v>
      </c>
      <c r="T52" s="21" t="s">
        <v>535</v>
      </c>
      <c r="U52" s="111" t="s">
        <v>624</v>
      </c>
    </row>
    <row r="53" spans="1:21" ht="150.75" customHeight="1" x14ac:dyDescent="0.35">
      <c r="A53" s="25" t="s">
        <v>190</v>
      </c>
      <c r="B53" s="26" t="s">
        <v>1749</v>
      </c>
      <c r="C53" s="26" t="s">
        <v>1750</v>
      </c>
      <c r="D53" s="26">
        <v>10805</v>
      </c>
      <c r="E53" s="26" t="s">
        <v>1880</v>
      </c>
      <c r="F53" s="22" t="s">
        <v>1908</v>
      </c>
      <c r="G53" s="108">
        <v>67640.67</v>
      </c>
      <c r="H53" s="27">
        <v>44763</v>
      </c>
      <c r="I53" s="26" t="s">
        <v>235</v>
      </c>
      <c r="J53" s="26" t="s">
        <v>235</v>
      </c>
      <c r="K53" s="22" t="s">
        <v>1909</v>
      </c>
      <c r="L53" s="153">
        <v>44764</v>
      </c>
      <c r="M53" s="149" t="s">
        <v>34</v>
      </c>
      <c r="N53" s="112" t="s">
        <v>1910</v>
      </c>
      <c r="O53" s="197"/>
      <c r="P53" s="257"/>
      <c r="Q53" s="142">
        <v>67640.67</v>
      </c>
      <c r="R53" s="154"/>
      <c r="S53" s="13">
        <v>44798</v>
      </c>
      <c r="T53" s="21" t="s">
        <v>535</v>
      </c>
      <c r="U53" s="111" t="s">
        <v>624</v>
      </c>
    </row>
    <row r="54" spans="1:21" ht="150.75" customHeight="1" x14ac:dyDescent="0.35">
      <c r="A54" s="7" t="s">
        <v>190</v>
      </c>
      <c r="B54" s="11" t="s">
        <v>1749</v>
      </c>
      <c r="C54" s="11" t="s">
        <v>1750</v>
      </c>
      <c r="D54" s="11">
        <v>10805</v>
      </c>
      <c r="E54" s="11" t="s">
        <v>1880</v>
      </c>
      <c r="F54" s="12" t="s">
        <v>1911</v>
      </c>
      <c r="G54" s="16">
        <v>71548.210000000006</v>
      </c>
      <c r="H54" s="13">
        <v>44784</v>
      </c>
      <c r="I54" s="11" t="s">
        <v>235</v>
      </c>
      <c r="J54" s="11" t="s">
        <v>235</v>
      </c>
      <c r="K54" s="12" t="s">
        <v>1912</v>
      </c>
      <c r="L54" s="13">
        <v>44789</v>
      </c>
      <c r="M54" s="11" t="s">
        <v>34</v>
      </c>
      <c r="N54" s="112" t="s">
        <v>1913</v>
      </c>
      <c r="O54" s="197"/>
      <c r="P54" s="173"/>
      <c r="Q54" s="142">
        <v>71548.210000000006</v>
      </c>
      <c r="R54" s="258"/>
      <c r="S54" s="170">
        <v>44826</v>
      </c>
      <c r="T54" s="21" t="s">
        <v>428</v>
      </c>
      <c r="U54" s="111" t="s">
        <v>624</v>
      </c>
    </row>
    <row r="55" spans="1:21" ht="97.5" customHeight="1" x14ac:dyDescent="0.35">
      <c r="A55" s="120" t="s">
        <v>131</v>
      </c>
      <c r="B55" s="23" t="s">
        <v>1914</v>
      </c>
      <c r="C55" s="23" t="s">
        <v>1742</v>
      </c>
      <c r="D55" s="23">
        <v>10406</v>
      </c>
      <c r="E55" s="23" t="s">
        <v>1915</v>
      </c>
      <c r="F55" s="124" t="s">
        <v>1916</v>
      </c>
      <c r="G55" s="126">
        <v>2347919.9900000002</v>
      </c>
      <c r="H55" s="125">
        <v>44392</v>
      </c>
      <c r="I55" s="23" t="s">
        <v>1917</v>
      </c>
      <c r="J55" s="120" t="s">
        <v>1918</v>
      </c>
      <c r="K55" s="124" t="s">
        <v>1919</v>
      </c>
      <c r="L55" s="125">
        <v>44578</v>
      </c>
      <c r="M55" s="24" t="s">
        <v>34</v>
      </c>
      <c r="N55" s="112" t="s">
        <v>1920</v>
      </c>
      <c r="O55" s="113">
        <v>2347919.9900000002</v>
      </c>
      <c r="P55" s="114"/>
      <c r="Q55" s="126"/>
      <c r="R55" s="23"/>
      <c r="S55" s="125">
        <v>44609</v>
      </c>
      <c r="T55" s="18" t="s">
        <v>1764</v>
      </c>
      <c r="U55" s="103" t="s">
        <v>624</v>
      </c>
    </row>
    <row r="56" spans="1:21" ht="97.5" customHeight="1" x14ac:dyDescent="0.35">
      <c r="A56" s="7" t="s">
        <v>131</v>
      </c>
      <c r="B56" s="11" t="s">
        <v>1914</v>
      </c>
      <c r="C56" s="11" t="s">
        <v>1742</v>
      </c>
      <c r="D56" s="11">
        <v>10406</v>
      </c>
      <c r="E56" s="11" t="s">
        <v>1915</v>
      </c>
      <c r="F56" s="12" t="s">
        <v>1916</v>
      </c>
      <c r="G56" s="16">
        <v>2347919.9900000002</v>
      </c>
      <c r="H56" s="13">
        <v>44392</v>
      </c>
      <c r="I56" s="11" t="s">
        <v>1921</v>
      </c>
      <c r="J56" s="7" t="s">
        <v>1918</v>
      </c>
      <c r="K56" s="12" t="s">
        <v>1922</v>
      </c>
      <c r="L56" s="13">
        <v>44609</v>
      </c>
      <c r="M56" s="11" t="s">
        <v>34</v>
      </c>
      <c r="N56" s="112" t="s">
        <v>1923</v>
      </c>
      <c r="O56" s="15">
        <v>2347919.9900000002</v>
      </c>
      <c r="P56" s="17"/>
      <c r="Q56" s="16"/>
      <c r="R56" s="11"/>
      <c r="S56" s="13">
        <v>44637</v>
      </c>
      <c r="T56" s="18" t="s">
        <v>1924</v>
      </c>
      <c r="U56" s="103" t="s">
        <v>624</v>
      </c>
    </row>
    <row r="57" spans="1:21" ht="97.5" customHeight="1" x14ac:dyDescent="0.35">
      <c r="A57" s="7" t="s">
        <v>131</v>
      </c>
      <c r="B57" s="11" t="s">
        <v>1914</v>
      </c>
      <c r="C57" s="11" t="s">
        <v>1742</v>
      </c>
      <c r="D57" s="11">
        <v>10406</v>
      </c>
      <c r="E57" s="11" t="s">
        <v>1915</v>
      </c>
      <c r="F57" s="12" t="s">
        <v>1916</v>
      </c>
      <c r="G57" s="16">
        <v>2347919.9900000002</v>
      </c>
      <c r="H57" s="13">
        <v>44392</v>
      </c>
      <c r="I57" s="11" t="s">
        <v>1925</v>
      </c>
      <c r="J57" s="7" t="s">
        <v>1918</v>
      </c>
      <c r="K57" s="12" t="s">
        <v>1926</v>
      </c>
      <c r="L57" s="13">
        <v>44637</v>
      </c>
      <c r="M57" s="11" t="s">
        <v>34</v>
      </c>
      <c r="N57" s="14" t="s">
        <v>1927</v>
      </c>
      <c r="O57" s="15">
        <v>2347919.9900000002</v>
      </c>
      <c r="P57" s="157"/>
      <c r="Q57" s="16"/>
      <c r="R57" s="11"/>
      <c r="S57" s="13">
        <v>44679</v>
      </c>
      <c r="T57" s="18" t="s">
        <v>36</v>
      </c>
      <c r="U57" s="111" t="s">
        <v>624</v>
      </c>
    </row>
    <row r="58" spans="1:21" ht="97.5" customHeight="1" x14ac:dyDescent="0.35">
      <c r="A58" s="7" t="s">
        <v>131</v>
      </c>
      <c r="B58" s="11" t="s">
        <v>1914</v>
      </c>
      <c r="C58" s="11" t="s">
        <v>1742</v>
      </c>
      <c r="D58" s="11">
        <v>10406</v>
      </c>
      <c r="E58" s="11" t="s">
        <v>1915</v>
      </c>
      <c r="F58" s="12" t="s">
        <v>1916</v>
      </c>
      <c r="G58" s="16">
        <v>2347919.9900000002</v>
      </c>
      <c r="H58" s="13">
        <v>44392</v>
      </c>
      <c r="I58" s="11" t="s">
        <v>1928</v>
      </c>
      <c r="J58" s="7" t="s">
        <v>1918</v>
      </c>
      <c r="K58" s="12" t="s">
        <v>1929</v>
      </c>
      <c r="L58" s="13">
        <v>44668</v>
      </c>
      <c r="M58" s="11" t="s">
        <v>34</v>
      </c>
      <c r="N58" s="14" t="s">
        <v>1930</v>
      </c>
      <c r="O58" s="220"/>
      <c r="P58" s="15">
        <v>2347919.9900000002</v>
      </c>
      <c r="Q58" s="101"/>
      <c r="R58" s="11"/>
      <c r="S58" s="43">
        <v>44700</v>
      </c>
      <c r="T58" s="48" t="s">
        <v>57</v>
      </c>
      <c r="U58" s="111" t="s">
        <v>624</v>
      </c>
    </row>
    <row r="59" spans="1:21" ht="97.5" customHeight="1" x14ac:dyDescent="0.35">
      <c r="A59" s="7" t="s">
        <v>131</v>
      </c>
      <c r="B59" s="11" t="s">
        <v>1914</v>
      </c>
      <c r="C59" s="11" t="s">
        <v>1742</v>
      </c>
      <c r="D59" s="11">
        <v>10406</v>
      </c>
      <c r="E59" s="11" t="s">
        <v>1915</v>
      </c>
      <c r="F59" s="12" t="s">
        <v>1916</v>
      </c>
      <c r="G59" s="16">
        <v>2347919.9900000002</v>
      </c>
      <c r="H59" s="13">
        <v>44392</v>
      </c>
      <c r="I59" s="11" t="s">
        <v>1931</v>
      </c>
      <c r="J59" s="7" t="s">
        <v>1918</v>
      </c>
      <c r="K59" s="12" t="s">
        <v>1932</v>
      </c>
      <c r="L59" s="13">
        <v>44698</v>
      </c>
      <c r="M59" s="11" t="s">
        <v>34</v>
      </c>
      <c r="N59" s="14" t="s">
        <v>1933</v>
      </c>
      <c r="O59" s="220"/>
      <c r="P59" s="15">
        <v>2347919.9900000002</v>
      </c>
      <c r="Q59" s="101"/>
      <c r="R59" s="11"/>
      <c r="S59" s="13">
        <v>44735</v>
      </c>
      <c r="T59" s="21" t="s">
        <v>118</v>
      </c>
      <c r="U59" s="103" t="s">
        <v>624</v>
      </c>
    </row>
    <row r="60" spans="1:21" ht="97.5" customHeight="1" x14ac:dyDescent="0.35">
      <c r="A60" s="7" t="s">
        <v>131</v>
      </c>
      <c r="B60" s="11" t="s">
        <v>1914</v>
      </c>
      <c r="C60" s="11" t="s">
        <v>1742</v>
      </c>
      <c r="D60" s="11">
        <v>10406</v>
      </c>
      <c r="E60" s="11" t="s">
        <v>1915</v>
      </c>
      <c r="F60" s="12" t="s">
        <v>1916</v>
      </c>
      <c r="G60" s="16">
        <v>2347919.9900000002</v>
      </c>
      <c r="H60" s="13">
        <v>44392</v>
      </c>
      <c r="I60" s="11" t="s">
        <v>1934</v>
      </c>
      <c r="J60" s="7" t="s">
        <v>1918</v>
      </c>
      <c r="K60" s="9" t="s">
        <v>1935</v>
      </c>
      <c r="L60" s="13">
        <v>44729</v>
      </c>
      <c r="M60" s="11" t="s">
        <v>34</v>
      </c>
      <c r="N60" s="14" t="s">
        <v>1936</v>
      </c>
      <c r="O60" s="220"/>
      <c r="P60" s="15">
        <v>2347919.9900000002</v>
      </c>
      <c r="Q60" s="101"/>
      <c r="R60" s="11"/>
      <c r="S60" s="13">
        <v>44764</v>
      </c>
      <c r="T60" s="21" t="s">
        <v>130</v>
      </c>
      <c r="U60" s="103" t="s">
        <v>624</v>
      </c>
    </row>
    <row r="61" spans="1:21" ht="97.5" customHeight="1" x14ac:dyDescent="0.35">
      <c r="A61" s="7" t="s">
        <v>131</v>
      </c>
      <c r="B61" s="11" t="s">
        <v>1914</v>
      </c>
      <c r="C61" s="11" t="s">
        <v>1742</v>
      </c>
      <c r="D61" s="11">
        <v>10406</v>
      </c>
      <c r="E61" s="11" t="s">
        <v>1915</v>
      </c>
      <c r="F61" s="12" t="s">
        <v>1916</v>
      </c>
      <c r="G61" s="16">
        <v>2347919.9900000002</v>
      </c>
      <c r="H61" s="13">
        <v>44392</v>
      </c>
      <c r="I61" s="11" t="s">
        <v>1937</v>
      </c>
      <c r="J61" s="7" t="s">
        <v>1918</v>
      </c>
      <c r="K61" s="12" t="s">
        <v>1938</v>
      </c>
      <c r="L61" s="13">
        <v>44759</v>
      </c>
      <c r="M61" s="11" t="s">
        <v>34</v>
      </c>
      <c r="N61" s="14" t="s">
        <v>1939</v>
      </c>
      <c r="O61" s="16"/>
      <c r="P61" s="126"/>
      <c r="Q61" s="15">
        <v>2347919.9900000002</v>
      </c>
      <c r="R61" s="11"/>
      <c r="S61" s="152">
        <v>44795</v>
      </c>
      <c r="T61" s="21" t="s">
        <v>688</v>
      </c>
      <c r="U61" s="111" t="s">
        <v>624</v>
      </c>
    </row>
    <row r="62" spans="1:21" ht="97.5" customHeight="1" x14ac:dyDescent="0.35">
      <c r="A62" s="7" t="s">
        <v>131</v>
      </c>
      <c r="B62" s="11" t="s">
        <v>1914</v>
      </c>
      <c r="C62" s="11" t="s">
        <v>1742</v>
      </c>
      <c r="D62" s="11">
        <v>10406</v>
      </c>
      <c r="E62" s="11" t="s">
        <v>1915</v>
      </c>
      <c r="F62" s="12" t="s">
        <v>1940</v>
      </c>
      <c r="G62" s="16">
        <v>2347919.9900000002</v>
      </c>
      <c r="H62" s="13">
        <v>44761</v>
      </c>
      <c r="I62" s="11" t="s">
        <v>1941</v>
      </c>
      <c r="J62" s="7" t="s">
        <v>1918</v>
      </c>
      <c r="K62" s="12" t="s">
        <v>1942</v>
      </c>
      <c r="L62" s="13">
        <v>44790</v>
      </c>
      <c r="M62" s="11" t="s">
        <v>34</v>
      </c>
      <c r="N62" s="14" t="s">
        <v>1943</v>
      </c>
      <c r="O62" s="16"/>
      <c r="P62" s="126"/>
      <c r="Q62" s="15">
        <v>2347919.9900000002</v>
      </c>
      <c r="R62" s="17"/>
      <c r="S62" s="170">
        <v>44826</v>
      </c>
      <c r="T62" s="21" t="s">
        <v>428</v>
      </c>
      <c r="U62" s="111" t="s">
        <v>624</v>
      </c>
    </row>
    <row r="63" spans="1:21" ht="97.5" customHeight="1" x14ac:dyDescent="0.35">
      <c r="A63" s="7" t="s">
        <v>131</v>
      </c>
      <c r="B63" s="11" t="s">
        <v>1914</v>
      </c>
      <c r="C63" s="11" t="s">
        <v>1742</v>
      </c>
      <c r="D63" s="11">
        <v>10406</v>
      </c>
      <c r="E63" s="11" t="s">
        <v>1915</v>
      </c>
      <c r="F63" s="12" t="s">
        <v>1940</v>
      </c>
      <c r="G63" s="16">
        <v>2347919.9900000002</v>
      </c>
      <c r="H63" s="13">
        <v>44761</v>
      </c>
      <c r="I63" s="11" t="s">
        <v>1944</v>
      </c>
      <c r="J63" s="7" t="s">
        <v>1918</v>
      </c>
      <c r="K63" s="12" t="s">
        <v>1945</v>
      </c>
      <c r="L63" s="13">
        <v>44821</v>
      </c>
      <c r="M63" s="11" t="s">
        <v>34</v>
      </c>
      <c r="N63" s="14" t="s">
        <v>1946</v>
      </c>
      <c r="O63" s="16"/>
      <c r="P63" s="126"/>
      <c r="Q63" s="15">
        <v>2347919.9900000002</v>
      </c>
      <c r="R63" s="17"/>
      <c r="S63" s="170">
        <v>44854</v>
      </c>
      <c r="T63" s="21" t="s">
        <v>1041</v>
      </c>
      <c r="U63" s="111" t="s">
        <v>624</v>
      </c>
    </row>
    <row r="64" spans="1:21" ht="97.5" customHeight="1" x14ac:dyDescent="0.35">
      <c r="A64" s="7" t="s">
        <v>131</v>
      </c>
      <c r="B64" s="11" t="s">
        <v>1914</v>
      </c>
      <c r="C64" s="11" t="s">
        <v>1742</v>
      </c>
      <c r="D64" s="11">
        <v>10406</v>
      </c>
      <c r="E64" s="11" t="s">
        <v>1915</v>
      </c>
      <c r="F64" s="12" t="s">
        <v>1940</v>
      </c>
      <c r="G64" s="16">
        <v>2347919.9900000002</v>
      </c>
      <c r="H64" s="13">
        <v>44761</v>
      </c>
      <c r="I64" s="11" t="s">
        <v>1947</v>
      </c>
      <c r="J64" s="7" t="s">
        <v>1918</v>
      </c>
      <c r="K64" s="12" t="s">
        <v>1948</v>
      </c>
      <c r="L64" s="13">
        <v>44851</v>
      </c>
      <c r="M64" s="11" t="s">
        <v>34</v>
      </c>
      <c r="N64" s="14" t="s">
        <v>1949</v>
      </c>
      <c r="O64" s="16"/>
      <c r="P64" s="16"/>
      <c r="Q64" s="16"/>
      <c r="R64" s="15">
        <v>2347919.9900000002</v>
      </c>
      <c r="S64" s="13">
        <v>44882</v>
      </c>
      <c r="T64" s="29" t="s">
        <v>138</v>
      </c>
      <c r="U64" s="111" t="s">
        <v>624</v>
      </c>
    </row>
    <row r="65" spans="1:21" ht="97.5" customHeight="1" x14ac:dyDescent="0.35">
      <c r="A65" s="7" t="s">
        <v>131</v>
      </c>
      <c r="B65" s="11" t="s">
        <v>1914</v>
      </c>
      <c r="C65" s="11" t="s">
        <v>1742</v>
      </c>
      <c r="D65" s="11">
        <v>10406</v>
      </c>
      <c r="E65" s="11" t="s">
        <v>1915</v>
      </c>
      <c r="F65" s="12" t="s">
        <v>1940</v>
      </c>
      <c r="G65" s="16">
        <v>2347919.9900000002</v>
      </c>
      <c r="H65" s="13">
        <v>44761</v>
      </c>
      <c r="I65" s="11" t="s">
        <v>1950</v>
      </c>
      <c r="J65" s="7" t="s">
        <v>1918</v>
      </c>
      <c r="K65" s="12" t="s">
        <v>1951</v>
      </c>
      <c r="L65" s="13">
        <v>44882</v>
      </c>
      <c r="M65" s="11" t="s">
        <v>34</v>
      </c>
      <c r="N65" s="14" t="s">
        <v>1952</v>
      </c>
      <c r="O65" s="16"/>
      <c r="P65" s="16"/>
      <c r="Q65" s="16"/>
      <c r="R65" s="15">
        <v>2347919.9900000002</v>
      </c>
      <c r="S65" s="65">
        <v>44917</v>
      </c>
      <c r="T65" s="40" t="s">
        <v>213</v>
      </c>
      <c r="U65" s="111" t="s">
        <v>624</v>
      </c>
    </row>
    <row r="66" spans="1:21" ht="97.5" customHeight="1" x14ac:dyDescent="0.35">
      <c r="A66" s="7" t="s">
        <v>131</v>
      </c>
      <c r="B66" s="11" t="s">
        <v>1914</v>
      </c>
      <c r="C66" s="11" t="s">
        <v>1742</v>
      </c>
      <c r="D66" s="11">
        <v>10406</v>
      </c>
      <c r="E66" s="11" t="s">
        <v>1915</v>
      </c>
      <c r="F66" s="12" t="s">
        <v>1940</v>
      </c>
      <c r="G66" s="16">
        <v>2347919.9900000002</v>
      </c>
      <c r="H66" s="13">
        <v>44761</v>
      </c>
      <c r="I66" s="11" t="s">
        <v>1953</v>
      </c>
      <c r="J66" s="7" t="s">
        <v>1918</v>
      </c>
      <c r="K66" s="12" t="s">
        <v>1954</v>
      </c>
      <c r="L66" s="13">
        <v>44912</v>
      </c>
      <c r="M66" s="11" t="s">
        <v>34</v>
      </c>
      <c r="N66" s="14" t="s">
        <v>1955</v>
      </c>
      <c r="O66" s="16"/>
      <c r="P66" s="16"/>
      <c r="Q66" s="16"/>
      <c r="R66" s="15">
        <v>2347919.9900000002</v>
      </c>
      <c r="S66" s="65">
        <v>44945</v>
      </c>
      <c r="T66" s="41" t="s">
        <v>242</v>
      </c>
      <c r="U66" s="111" t="s">
        <v>624</v>
      </c>
    </row>
    <row r="67" spans="1:21" ht="97.5" customHeight="1" x14ac:dyDescent="0.35">
      <c r="A67" s="7" t="s">
        <v>131</v>
      </c>
      <c r="B67" s="11" t="s">
        <v>1914</v>
      </c>
      <c r="C67" s="11" t="s">
        <v>1742</v>
      </c>
      <c r="D67" s="11">
        <v>10406</v>
      </c>
      <c r="E67" s="11" t="s">
        <v>1915</v>
      </c>
      <c r="F67" s="12" t="s">
        <v>1940</v>
      </c>
      <c r="G67" s="16">
        <v>2719803.88</v>
      </c>
      <c r="H67" s="13">
        <v>44761</v>
      </c>
      <c r="I67" s="11" t="s">
        <v>1956</v>
      </c>
      <c r="J67" s="7" t="s">
        <v>1918</v>
      </c>
      <c r="K67" s="12" t="s">
        <v>1957</v>
      </c>
      <c r="L67" s="13">
        <v>44874</v>
      </c>
      <c r="M67" s="11" t="s">
        <v>34</v>
      </c>
      <c r="N67" s="14" t="s">
        <v>1958</v>
      </c>
      <c r="O67" s="16"/>
      <c r="P67" s="16"/>
      <c r="Q67" s="16"/>
      <c r="R67" s="15">
        <v>2719803.88</v>
      </c>
      <c r="S67" s="13">
        <v>44889</v>
      </c>
      <c r="T67" s="18" t="s">
        <v>177</v>
      </c>
      <c r="U67" s="111" t="s">
        <v>1959</v>
      </c>
    </row>
    <row r="68" spans="1:21" ht="97.5" customHeight="1" x14ac:dyDescent="0.35">
      <c r="A68" s="7" t="s">
        <v>581</v>
      </c>
      <c r="B68" s="11" t="s">
        <v>1914</v>
      </c>
      <c r="C68" s="11" t="s">
        <v>1742</v>
      </c>
      <c r="D68" s="11">
        <v>10406</v>
      </c>
      <c r="E68" s="11" t="s">
        <v>1915</v>
      </c>
      <c r="F68" s="12" t="s">
        <v>1960</v>
      </c>
      <c r="G68" s="16">
        <v>2210992.54</v>
      </c>
      <c r="H68" s="13">
        <v>44392</v>
      </c>
      <c r="I68" s="11" t="s">
        <v>1917</v>
      </c>
      <c r="J68" s="7" t="s">
        <v>1961</v>
      </c>
      <c r="K68" s="12" t="s">
        <v>1962</v>
      </c>
      <c r="L68" s="13">
        <v>44578</v>
      </c>
      <c r="M68" s="11" t="s">
        <v>34</v>
      </c>
      <c r="N68" s="14" t="s">
        <v>1963</v>
      </c>
      <c r="O68" s="15">
        <v>2210992.54</v>
      </c>
      <c r="P68" s="17"/>
      <c r="Q68" s="16"/>
      <c r="R68" s="11"/>
      <c r="S68" s="13">
        <v>44609</v>
      </c>
      <c r="T68" s="18" t="s">
        <v>1764</v>
      </c>
      <c r="U68" s="103" t="s">
        <v>624</v>
      </c>
    </row>
    <row r="69" spans="1:21" ht="97.5" customHeight="1" x14ac:dyDescent="0.35">
      <c r="A69" s="7" t="s">
        <v>581</v>
      </c>
      <c r="B69" s="11" t="s">
        <v>1914</v>
      </c>
      <c r="C69" s="11" t="s">
        <v>1742</v>
      </c>
      <c r="D69" s="11">
        <v>10406</v>
      </c>
      <c r="E69" s="11" t="s">
        <v>1915</v>
      </c>
      <c r="F69" s="12" t="s">
        <v>1960</v>
      </c>
      <c r="G69" s="16">
        <v>2210992.54</v>
      </c>
      <c r="H69" s="13">
        <v>44392</v>
      </c>
      <c r="I69" s="11" t="s">
        <v>1921</v>
      </c>
      <c r="J69" s="7" t="s">
        <v>1961</v>
      </c>
      <c r="K69" s="12" t="s">
        <v>1964</v>
      </c>
      <c r="L69" s="13">
        <v>44609</v>
      </c>
      <c r="M69" s="11" t="s">
        <v>34</v>
      </c>
      <c r="N69" s="14" t="s">
        <v>1965</v>
      </c>
      <c r="O69" s="15">
        <v>2210992.54</v>
      </c>
      <c r="P69" s="17"/>
      <c r="Q69" s="16"/>
      <c r="R69" s="11"/>
      <c r="S69" s="13">
        <v>44637</v>
      </c>
      <c r="T69" s="18" t="s">
        <v>1924</v>
      </c>
      <c r="U69" s="103" t="s">
        <v>624</v>
      </c>
    </row>
    <row r="70" spans="1:21" ht="97.5" customHeight="1" x14ac:dyDescent="0.35">
      <c r="A70" s="7" t="s">
        <v>581</v>
      </c>
      <c r="B70" s="11" t="s">
        <v>1914</v>
      </c>
      <c r="C70" s="11" t="s">
        <v>1742</v>
      </c>
      <c r="D70" s="11">
        <v>10406</v>
      </c>
      <c r="E70" s="11" t="s">
        <v>1915</v>
      </c>
      <c r="F70" s="12" t="s">
        <v>1960</v>
      </c>
      <c r="G70" s="16">
        <v>2210992.54</v>
      </c>
      <c r="H70" s="13">
        <v>44392</v>
      </c>
      <c r="I70" s="11" t="s">
        <v>1925</v>
      </c>
      <c r="J70" s="7" t="s">
        <v>1961</v>
      </c>
      <c r="K70" s="12" t="s">
        <v>1966</v>
      </c>
      <c r="L70" s="13">
        <v>44637</v>
      </c>
      <c r="M70" s="11" t="s">
        <v>34</v>
      </c>
      <c r="N70" s="14" t="s">
        <v>1967</v>
      </c>
      <c r="O70" s="15">
        <v>2210992.54</v>
      </c>
      <c r="P70" s="157"/>
      <c r="Q70" s="16"/>
      <c r="R70" s="11"/>
      <c r="S70" s="13">
        <v>44679</v>
      </c>
      <c r="T70" s="18" t="s">
        <v>36</v>
      </c>
      <c r="U70" s="111" t="s">
        <v>624</v>
      </c>
    </row>
    <row r="71" spans="1:21" ht="97.5" customHeight="1" x14ac:dyDescent="0.35">
      <c r="A71" s="7" t="s">
        <v>581</v>
      </c>
      <c r="B71" s="11" t="s">
        <v>1914</v>
      </c>
      <c r="C71" s="11" t="s">
        <v>1742</v>
      </c>
      <c r="D71" s="11">
        <v>10406</v>
      </c>
      <c r="E71" s="11" t="s">
        <v>1915</v>
      </c>
      <c r="F71" s="12" t="s">
        <v>1960</v>
      </c>
      <c r="G71" s="16">
        <v>2210992.54</v>
      </c>
      <c r="H71" s="13">
        <v>44392</v>
      </c>
      <c r="I71" s="11" t="s">
        <v>1928</v>
      </c>
      <c r="J71" s="7" t="s">
        <v>1961</v>
      </c>
      <c r="K71" s="12" t="s">
        <v>1968</v>
      </c>
      <c r="L71" s="13">
        <v>44668</v>
      </c>
      <c r="M71" s="11" t="s">
        <v>34</v>
      </c>
      <c r="N71" s="14" t="s">
        <v>1969</v>
      </c>
      <c r="O71" s="220"/>
      <c r="P71" s="15">
        <v>2210992.54</v>
      </c>
      <c r="Q71" s="101"/>
      <c r="R71" s="11"/>
      <c r="S71" s="43">
        <v>44700</v>
      </c>
      <c r="T71" s="48" t="s">
        <v>57</v>
      </c>
      <c r="U71" s="111" t="s">
        <v>624</v>
      </c>
    </row>
    <row r="72" spans="1:21" ht="97.5" customHeight="1" x14ac:dyDescent="0.35">
      <c r="A72" s="7" t="s">
        <v>581</v>
      </c>
      <c r="B72" s="11" t="s">
        <v>1914</v>
      </c>
      <c r="C72" s="11" t="s">
        <v>1742</v>
      </c>
      <c r="D72" s="11">
        <v>10406</v>
      </c>
      <c r="E72" s="11" t="s">
        <v>1915</v>
      </c>
      <c r="F72" s="12" t="s">
        <v>1960</v>
      </c>
      <c r="G72" s="16">
        <v>2210992.54</v>
      </c>
      <c r="H72" s="13">
        <v>44392</v>
      </c>
      <c r="I72" s="11" t="s">
        <v>1931</v>
      </c>
      <c r="J72" s="7" t="s">
        <v>1961</v>
      </c>
      <c r="K72" s="12" t="s">
        <v>1970</v>
      </c>
      <c r="L72" s="13">
        <v>44698</v>
      </c>
      <c r="M72" s="11" t="s">
        <v>34</v>
      </c>
      <c r="N72" s="14" t="s">
        <v>1971</v>
      </c>
      <c r="O72" s="220"/>
      <c r="P72" s="15">
        <v>2210992.54</v>
      </c>
      <c r="Q72" s="101"/>
      <c r="R72" s="11"/>
      <c r="S72" s="13">
        <v>44735</v>
      </c>
      <c r="T72" s="21" t="s">
        <v>118</v>
      </c>
      <c r="U72" s="103" t="s">
        <v>624</v>
      </c>
    </row>
    <row r="73" spans="1:21" ht="97.5" customHeight="1" x14ac:dyDescent="0.35">
      <c r="A73" s="7" t="s">
        <v>581</v>
      </c>
      <c r="B73" s="11" t="s">
        <v>1914</v>
      </c>
      <c r="C73" s="11" t="s">
        <v>1742</v>
      </c>
      <c r="D73" s="11">
        <v>10406</v>
      </c>
      <c r="E73" s="11" t="s">
        <v>1915</v>
      </c>
      <c r="F73" s="12" t="s">
        <v>1960</v>
      </c>
      <c r="G73" s="16">
        <v>2210992.54</v>
      </c>
      <c r="H73" s="13">
        <v>44392</v>
      </c>
      <c r="I73" s="11" t="s">
        <v>1934</v>
      </c>
      <c r="J73" s="7" t="s">
        <v>1961</v>
      </c>
      <c r="K73" s="12" t="s">
        <v>1972</v>
      </c>
      <c r="L73" s="13">
        <v>44729</v>
      </c>
      <c r="M73" s="11" t="s">
        <v>34</v>
      </c>
      <c r="N73" s="106" t="s">
        <v>1973</v>
      </c>
      <c r="O73" s="221"/>
      <c r="P73" s="15">
        <v>2210992.54</v>
      </c>
      <c r="Q73" s="176"/>
      <c r="R73" s="11"/>
      <c r="S73" s="13">
        <v>44764</v>
      </c>
      <c r="T73" s="21" t="s">
        <v>130</v>
      </c>
      <c r="U73" s="103" t="s">
        <v>624</v>
      </c>
    </row>
    <row r="74" spans="1:21" ht="97.5" customHeight="1" x14ac:dyDescent="0.35">
      <c r="A74" s="7" t="s">
        <v>581</v>
      </c>
      <c r="B74" s="11" t="s">
        <v>1914</v>
      </c>
      <c r="C74" s="11" t="s">
        <v>1742</v>
      </c>
      <c r="D74" s="11">
        <v>10406</v>
      </c>
      <c r="E74" s="11" t="s">
        <v>1915</v>
      </c>
      <c r="F74" s="12" t="s">
        <v>1960</v>
      </c>
      <c r="G74" s="16">
        <v>2210992.54</v>
      </c>
      <c r="H74" s="13">
        <v>44392</v>
      </c>
      <c r="I74" s="11" t="s">
        <v>1937</v>
      </c>
      <c r="J74" s="7" t="s">
        <v>1961</v>
      </c>
      <c r="K74" s="12" t="s">
        <v>1974</v>
      </c>
      <c r="L74" s="13">
        <v>44759</v>
      </c>
      <c r="M74" s="18" t="s">
        <v>34</v>
      </c>
      <c r="N74" s="106" t="s">
        <v>1975</v>
      </c>
      <c r="O74" s="16"/>
      <c r="P74" s="126"/>
      <c r="Q74" s="107">
        <v>2210992.54</v>
      </c>
      <c r="R74" s="76"/>
      <c r="S74" s="152">
        <v>44795</v>
      </c>
      <c r="T74" s="21" t="s">
        <v>688</v>
      </c>
      <c r="U74" s="111" t="s">
        <v>624</v>
      </c>
    </row>
    <row r="75" spans="1:21" ht="97.5" customHeight="1" x14ac:dyDescent="0.35">
      <c r="A75" s="7" t="s">
        <v>581</v>
      </c>
      <c r="B75" s="11" t="s">
        <v>1914</v>
      </c>
      <c r="C75" s="11" t="s">
        <v>1742</v>
      </c>
      <c r="D75" s="11">
        <v>10406</v>
      </c>
      <c r="E75" s="11" t="s">
        <v>1915</v>
      </c>
      <c r="F75" s="12" t="s">
        <v>1976</v>
      </c>
      <c r="G75" s="16">
        <v>2210992.54</v>
      </c>
      <c r="H75" s="13">
        <v>44761</v>
      </c>
      <c r="I75" s="11" t="s">
        <v>1941</v>
      </c>
      <c r="J75" s="7" t="s">
        <v>1961</v>
      </c>
      <c r="K75" s="12" t="s">
        <v>642</v>
      </c>
      <c r="L75" s="13">
        <v>44790</v>
      </c>
      <c r="M75" s="18" t="s">
        <v>34</v>
      </c>
      <c r="N75" s="106" t="s">
        <v>1977</v>
      </c>
      <c r="O75" s="16"/>
      <c r="P75" s="126"/>
      <c r="Q75" s="107">
        <v>2210992.54</v>
      </c>
      <c r="R75" s="101"/>
      <c r="S75" s="170">
        <v>44826</v>
      </c>
      <c r="T75" s="21" t="s">
        <v>428</v>
      </c>
      <c r="U75" s="111" t="s">
        <v>624</v>
      </c>
    </row>
    <row r="76" spans="1:21" ht="97.5" customHeight="1" x14ac:dyDescent="0.35">
      <c r="A76" s="7" t="s">
        <v>581</v>
      </c>
      <c r="B76" s="11" t="s">
        <v>1914</v>
      </c>
      <c r="C76" s="11" t="s">
        <v>1742</v>
      </c>
      <c r="D76" s="11">
        <v>10406</v>
      </c>
      <c r="E76" s="11" t="s">
        <v>1915</v>
      </c>
      <c r="F76" s="12" t="s">
        <v>1976</v>
      </c>
      <c r="G76" s="16">
        <v>2210992.54</v>
      </c>
      <c r="H76" s="13">
        <v>44761</v>
      </c>
      <c r="I76" s="11" t="s">
        <v>1944</v>
      </c>
      <c r="J76" s="7" t="s">
        <v>1961</v>
      </c>
      <c r="K76" s="12" t="s">
        <v>1978</v>
      </c>
      <c r="L76" s="13">
        <v>44821</v>
      </c>
      <c r="M76" s="11" t="s">
        <v>34</v>
      </c>
      <c r="N76" s="106" t="s">
        <v>1979</v>
      </c>
      <c r="O76" s="16"/>
      <c r="P76" s="126"/>
      <c r="Q76" s="107">
        <v>2210992.54</v>
      </c>
      <c r="R76" s="17"/>
      <c r="S76" s="170">
        <v>44854</v>
      </c>
      <c r="T76" s="21" t="s">
        <v>1041</v>
      </c>
      <c r="U76" s="111" t="s">
        <v>624</v>
      </c>
    </row>
    <row r="77" spans="1:21" ht="97.5" customHeight="1" x14ac:dyDescent="0.35">
      <c r="A77" s="7" t="s">
        <v>581</v>
      </c>
      <c r="B77" s="11" t="s">
        <v>1914</v>
      </c>
      <c r="C77" s="11" t="s">
        <v>1742</v>
      </c>
      <c r="D77" s="11">
        <v>10406</v>
      </c>
      <c r="E77" s="11" t="s">
        <v>1915</v>
      </c>
      <c r="F77" s="12" t="s">
        <v>1976</v>
      </c>
      <c r="G77" s="16">
        <v>2210992.54</v>
      </c>
      <c r="H77" s="13">
        <v>44761</v>
      </c>
      <c r="I77" s="11" t="s">
        <v>1947</v>
      </c>
      <c r="J77" s="7" t="s">
        <v>1961</v>
      </c>
      <c r="K77" s="12" t="s">
        <v>1980</v>
      </c>
      <c r="L77" s="13">
        <v>44851</v>
      </c>
      <c r="M77" s="11" t="s">
        <v>34</v>
      </c>
      <c r="N77" s="14" t="s">
        <v>1981</v>
      </c>
      <c r="O77" s="16"/>
      <c r="P77" s="16"/>
      <c r="Q77" s="16"/>
      <c r="R77" s="15">
        <v>2210992.54</v>
      </c>
      <c r="S77" s="13">
        <v>44882</v>
      </c>
      <c r="T77" s="29" t="s">
        <v>138</v>
      </c>
      <c r="U77" s="111" t="s">
        <v>624</v>
      </c>
    </row>
    <row r="78" spans="1:21" ht="97.5" customHeight="1" x14ac:dyDescent="0.35">
      <c r="A78" s="7" t="s">
        <v>581</v>
      </c>
      <c r="B78" s="11" t="s">
        <v>1914</v>
      </c>
      <c r="C78" s="11" t="s">
        <v>1742</v>
      </c>
      <c r="D78" s="11">
        <v>10406</v>
      </c>
      <c r="E78" s="11" t="s">
        <v>1915</v>
      </c>
      <c r="F78" s="12" t="s">
        <v>1976</v>
      </c>
      <c r="G78" s="16">
        <v>2210992.54</v>
      </c>
      <c r="H78" s="13">
        <v>44761</v>
      </c>
      <c r="I78" s="11" t="s">
        <v>1950</v>
      </c>
      <c r="J78" s="7" t="s">
        <v>1961</v>
      </c>
      <c r="K78" s="12" t="s">
        <v>1001</v>
      </c>
      <c r="L78" s="13">
        <v>44882</v>
      </c>
      <c r="M78" s="11" t="s">
        <v>34</v>
      </c>
      <c r="N78" s="14" t="s">
        <v>1982</v>
      </c>
      <c r="O78" s="16"/>
      <c r="P78" s="16"/>
      <c r="Q78" s="16"/>
      <c r="R78" s="15">
        <v>2210992.54</v>
      </c>
      <c r="S78" s="65">
        <v>44917</v>
      </c>
      <c r="T78" s="40" t="s">
        <v>213</v>
      </c>
      <c r="U78" s="111" t="s">
        <v>624</v>
      </c>
    </row>
    <row r="79" spans="1:21" ht="97.5" customHeight="1" x14ac:dyDescent="0.35">
      <c r="A79" s="7" t="s">
        <v>581</v>
      </c>
      <c r="B79" s="11" t="s">
        <v>1914</v>
      </c>
      <c r="C79" s="11" t="s">
        <v>1742</v>
      </c>
      <c r="D79" s="11">
        <v>10406</v>
      </c>
      <c r="E79" s="11" t="s">
        <v>1915</v>
      </c>
      <c r="F79" s="12" t="s">
        <v>1976</v>
      </c>
      <c r="G79" s="16">
        <v>2210992.54</v>
      </c>
      <c r="H79" s="13">
        <v>44761</v>
      </c>
      <c r="I79" s="11" t="s">
        <v>1953</v>
      </c>
      <c r="J79" s="7" t="s">
        <v>1961</v>
      </c>
      <c r="K79" s="12" t="s">
        <v>1983</v>
      </c>
      <c r="L79" s="13">
        <v>44912</v>
      </c>
      <c r="M79" s="11" t="s">
        <v>34</v>
      </c>
      <c r="N79" s="14" t="s">
        <v>1984</v>
      </c>
      <c r="O79" s="16"/>
      <c r="P79" s="16"/>
      <c r="Q79" s="16"/>
      <c r="R79" s="15">
        <v>2210992.54</v>
      </c>
      <c r="S79" s="65">
        <v>44945</v>
      </c>
      <c r="T79" s="41" t="s">
        <v>242</v>
      </c>
      <c r="U79" s="111" t="s">
        <v>624</v>
      </c>
    </row>
    <row r="80" spans="1:21" ht="97.5" customHeight="1" x14ac:dyDescent="0.35">
      <c r="A80" s="7" t="s">
        <v>581</v>
      </c>
      <c r="B80" s="11" t="s">
        <v>1914</v>
      </c>
      <c r="C80" s="11" t="s">
        <v>1742</v>
      </c>
      <c r="D80" s="11">
        <v>10406</v>
      </c>
      <c r="E80" s="11" t="s">
        <v>1915</v>
      </c>
      <c r="F80" s="12" t="s">
        <v>1976</v>
      </c>
      <c r="G80" s="16">
        <v>2620260.94</v>
      </c>
      <c r="H80" s="13">
        <v>44761</v>
      </c>
      <c r="I80" s="11" t="s">
        <v>1956</v>
      </c>
      <c r="J80" s="7" t="s">
        <v>1961</v>
      </c>
      <c r="K80" s="12" t="s">
        <v>1985</v>
      </c>
      <c r="L80" s="13">
        <v>44874</v>
      </c>
      <c r="M80" s="11" t="s">
        <v>34</v>
      </c>
      <c r="N80" s="14" t="s">
        <v>1986</v>
      </c>
      <c r="O80" s="16"/>
      <c r="P80" s="16"/>
      <c r="Q80" s="16"/>
      <c r="R80" s="15">
        <v>2620260.94</v>
      </c>
      <c r="S80" s="13">
        <v>44889</v>
      </c>
      <c r="T80" s="18" t="s">
        <v>177</v>
      </c>
      <c r="U80" s="111" t="s">
        <v>1959</v>
      </c>
    </row>
    <row r="81" spans="1:21" ht="86.25" customHeight="1" x14ac:dyDescent="0.35">
      <c r="A81" s="7" t="s">
        <v>123</v>
      </c>
      <c r="B81" s="10" t="s">
        <v>1987</v>
      </c>
      <c r="C81" s="10" t="s">
        <v>1988</v>
      </c>
      <c r="D81" s="10">
        <v>10406</v>
      </c>
      <c r="E81" s="11" t="s">
        <v>1989</v>
      </c>
      <c r="F81" s="30" t="s">
        <v>1990</v>
      </c>
      <c r="G81" s="73">
        <v>1175621.49</v>
      </c>
      <c r="H81" s="69">
        <v>44224</v>
      </c>
      <c r="I81" s="11" t="s">
        <v>1991</v>
      </c>
      <c r="J81" s="10" t="s">
        <v>1992</v>
      </c>
      <c r="K81" s="12" t="s">
        <v>1993</v>
      </c>
      <c r="L81" s="13">
        <v>44592</v>
      </c>
      <c r="M81" s="11" t="s">
        <v>34</v>
      </c>
      <c r="N81" s="14" t="s">
        <v>1994</v>
      </c>
      <c r="O81" s="15">
        <v>1175621.49</v>
      </c>
      <c r="P81" s="16"/>
      <c r="Q81" s="16"/>
      <c r="R81" s="11"/>
      <c r="S81" s="13">
        <v>44623</v>
      </c>
      <c r="T81" s="18" t="s">
        <v>1799</v>
      </c>
      <c r="U81" s="111" t="s">
        <v>624</v>
      </c>
    </row>
    <row r="82" spans="1:21" ht="86.25" customHeight="1" x14ac:dyDescent="0.35">
      <c r="A82" s="7" t="s">
        <v>123</v>
      </c>
      <c r="B82" s="10" t="s">
        <v>1987</v>
      </c>
      <c r="C82" s="10" t="s">
        <v>1988</v>
      </c>
      <c r="D82" s="10">
        <v>10406</v>
      </c>
      <c r="E82" s="11" t="s">
        <v>1989</v>
      </c>
      <c r="F82" s="30" t="s">
        <v>1995</v>
      </c>
      <c r="G82" s="73">
        <v>1175621.49</v>
      </c>
      <c r="H82" s="69">
        <v>44574</v>
      </c>
      <c r="I82" s="11" t="s">
        <v>1996</v>
      </c>
      <c r="J82" s="10" t="s">
        <v>1992</v>
      </c>
      <c r="K82" s="12" t="s">
        <v>1997</v>
      </c>
      <c r="L82" s="13">
        <v>44620</v>
      </c>
      <c r="M82" s="11" t="s">
        <v>34</v>
      </c>
      <c r="N82" s="14" t="s">
        <v>1998</v>
      </c>
      <c r="O82" s="15">
        <v>1175621.49</v>
      </c>
      <c r="P82" s="16"/>
      <c r="Q82" s="16"/>
      <c r="R82" s="11"/>
      <c r="S82" s="13">
        <v>44658</v>
      </c>
      <c r="T82" s="18" t="s">
        <v>1999</v>
      </c>
      <c r="U82" s="111" t="s">
        <v>624</v>
      </c>
    </row>
    <row r="83" spans="1:21" ht="86.25" customHeight="1" x14ac:dyDescent="0.35">
      <c r="A83" s="25" t="s">
        <v>123</v>
      </c>
      <c r="B83" s="77" t="s">
        <v>1987</v>
      </c>
      <c r="C83" s="77" t="s">
        <v>1988</v>
      </c>
      <c r="D83" s="77">
        <v>10406</v>
      </c>
      <c r="E83" s="26" t="s">
        <v>1989</v>
      </c>
      <c r="F83" s="115" t="s">
        <v>1995</v>
      </c>
      <c r="G83" s="116">
        <v>1175621.49</v>
      </c>
      <c r="H83" s="117">
        <v>44574</v>
      </c>
      <c r="I83" s="26" t="s">
        <v>2000</v>
      </c>
      <c r="J83" s="77" t="s">
        <v>1992</v>
      </c>
      <c r="K83" s="22" t="s">
        <v>2001</v>
      </c>
      <c r="L83" s="27">
        <v>44651</v>
      </c>
      <c r="M83" s="26" t="s">
        <v>34</v>
      </c>
      <c r="N83" s="106" t="s">
        <v>2002</v>
      </c>
      <c r="O83" s="107">
        <v>1175621.49</v>
      </c>
      <c r="P83" s="108"/>
      <c r="Q83" s="108"/>
      <c r="R83" s="26"/>
      <c r="S83" s="27">
        <v>44686</v>
      </c>
      <c r="T83" s="118" t="s">
        <v>63</v>
      </c>
      <c r="U83" s="119" t="s">
        <v>624</v>
      </c>
    </row>
    <row r="84" spans="1:21" ht="86.25" customHeight="1" x14ac:dyDescent="0.35">
      <c r="A84" s="7" t="s">
        <v>123</v>
      </c>
      <c r="B84" s="10" t="s">
        <v>1987</v>
      </c>
      <c r="C84" s="10" t="s">
        <v>1988</v>
      </c>
      <c r="D84" s="10">
        <v>10406</v>
      </c>
      <c r="E84" s="11" t="s">
        <v>1989</v>
      </c>
      <c r="F84" s="30" t="s">
        <v>1995</v>
      </c>
      <c r="G84" s="73">
        <v>1175621.49</v>
      </c>
      <c r="H84" s="69">
        <v>44574</v>
      </c>
      <c r="I84" s="11" t="s">
        <v>2003</v>
      </c>
      <c r="J84" s="10" t="s">
        <v>1992</v>
      </c>
      <c r="K84" s="12" t="s">
        <v>2004</v>
      </c>
      <c r="L84" s="13">
        <v>44681</v>
      </c>
      <c r="M84" s="11" t="s">
        <v>34</v>
      </c>
      <c r="N84" s="106" t="s">
        <v>2005</v>
      </c>
      <c r="O84" s="110"/>
      <c r="P84" s="15">
        <v>1175621.49</v>
      </c>
      <c r="Q84" s="104"/>
      <c r="R84" s="11"/>
      <c r="S84" s="13">
        <v>44714</v>
      </c>
      <c r="T84" s="21" t="s">
        <v>83</v>
      </c>
      <c r="U84" s="119" t="s">
        <v>624</v>
      </c>
    </row>
    <row r="85" spans="1:21" ht="86.25" customHeight="1" x14ac:dyDescent="0.35">
      <c r="A85" s="7" t="s">
        <v>123</v>
      </c>
      <c r="B85" s="10" t="s">
        <v>1987</v>
      </c>
      <c r="C85" s="10" t="s">
        <v>1988</v>
      </c>
      <c r="D85" s="10">
        <v>10406</v>
      </c>
      <c r="E85" s="11" t="s">
        <v>1989</v>
      </c>
      <c r="F85" s="30" t="s">
        <v>1995</v>
      </c>
      <c r="G85" s="73">
        <v>1175621.49</v>
      </c>
      <c r="H85" s="69">
        <v>44574</v>
      </c>
      <c r="I85" s="11" t="s">
        <v>2006</v>
      </c>
      <c r="J85" s="10" t="s">
        <v>1992</v>
      </c>
      <c r="K85" s="12" t="s">
        <v>2007</v>
      </c>
      <c r="L85" s="13">
        <v>44712</v>
      </c>
      <c r="M85" s="11" t="s">
        <v>34</v>
      </c>
      <c r="N85" s="106" t="s">
        <v>2008</v>
      </c>
      <c r="O85" s="110"/>
      <c r="P85" s="15">
        <v>1175621.49</v>
      </c>
      <c r="Q85" s="104"/>
      <c r="R85" s="11"/>
      <c r="S85" s="13">
        <v>44749</v>
      </c>
      <c r="T85" s="21" t="s">
        <v>100</v>
      </c>
      <c r="U85" s="103" t="s">
        <v>624</v>
      </c>
    </row>
    <row r="86" spans="1:21" ht="86.25" customHeight="1" x14ac:dyDescent="0.35">
      <c r="A86" s="287" t="s">
        <v>123</v>
      </c>
      <c r="B86" s="288" t="s">
        <v>1987</v>
      </c>
      <c r="C86" s="288" t="s">
        <v>1988</v>
      </c>
      <c r="D86" s="288">
        <v>10406</v>
      </c>
      <c r="E86" s="233" t="s">
        <v>1989</v>
      </c>
      <c r="F86" s="289" t="s">
        <v>1995</v>
      </c>
      <c r="G86" s="290">
        <v>1175621.49</v>
      </c>
      <c r="H86" s="291">
        <v>44574</v>
      </c>
      <c r="I86" s="233" t="s">
        <v>2009</v>
      </c>
      <c r="J86" s="288" t="s">
        <v>1992</v>
      </c>
      <c r="K86" s="292" t="s">
        <v>2010</v>
      </c>
      <c r="L86" s="293">
        <v>44742</v>
      </c>
      <c r="M86" s="233" t="s">
        <v>34</v>
      </c>
      <c r="N86" s="106" t="s">
        <v>2011</v>
      </c>
      <c r="O86" s="218"/>
      <c r="P86" s="15">
        <v>1175621.49</v>
      </c>
      <c r="Q86" s="137"/>
      <c r="R86" s="233"/>
      <c r="S86" s="27">
        <v>44777</v>
      </c>
      <c r="T86" s="118" t="s">
        <v>295</v>
      </c>
      <c r="U86" s="103" t="s">
        <v>624</v>
      </c>
    </row>
    <row r="87" spans="1:21" ht="86.25" customHeight="1" x14ac:dyDescent="0.35">
      <c r="A87" s="7" t="s">
        <v>123</v>
      </c>
      <c r="B87" s="10" t="s">
        <v>1987</v>
      </c>
      <c r="C87" s="10" t="s">
        <v>1988</v>
      </c>
      <c r="D87" s="10">
        <v>10406</v>
      </c>
      <c r="E87" s="11" t="s">
        <v>1989</v>
      </c>
      <c r="F87" s="30" t="s">
        <v>1995</v>
      </c>
      <c r="G87" s="73">
        <v>1175621.49</v>
      </c>
      <c r="H87" s="69">
        <v>44574</v>
      </c>
      <c r="I87" s="11" t="s">
        <v>2012</v>
      </c>
      <c r="J87" s="10" t="s">
        <v>1992</v>
      </c>
      <c r="K87" s="12" t="s">
        <v>2013</v>
      </c>
      <c r="L87" s="13">
        <v>44773</v>
      </c>
      <c r="M87" s="11" t="s">
        <v>34</v>
      </c>
      <c r="N87" s="286" t="s">
        <v>2014</v>
      </c>
      <c r="O87" s="20"/>
      <c r="P87" s="124"/>
      <c r="Q87" s="226">
        <v>1175621.49</v>
      </c>
      <c r="R87" s="11"/>
      <c r="S87" s="170">
        <v>44805</v>
      </c>
      <c r="T87" s="320" t="s">
        <v>539</v>
      </c>
      <c r="U87" s="285" t="s">
        <v>624</v>
      </c>
    </row>
    <row r="88" spans="1:21" ht="86.25" customHeight="1" x14ac:dyDescent="0.35">
      <c r="A88" s="7" t="s">
        <v>123</v>
      </c>
      <c r="B88" s="10" t="s">
        <v>1987</v>
      </c>
      <c r="C88" s="10" t="s">
        <v>1988</v>
      </c>
      <c r="D88" s="10">
        <v>10406</v>
      </c>
      <c r="E88" s="11" t="s">
        <v>1989</v>
      </c>
      <c r="F88" s="30" t="s">
        <v>1995</v>
      </c>
      <c r="G88" s="73">
        <v>1175621.49</v>
      </c>
      <c r="H88" s="69">
        <v>44574</v>
      </c>
      <c r="I88" s="11" t="s">
        <v>2015</v>
      </c>
      <c r="J88" s="10" t="s">
        <v>1992</v>
      </c>
      <c r="K88" s="12" t="s">
        <v>2016</v>
      </c>
      <c r="L88" s="13">
        <v>44804</v>
      </c>
      <c r="M88" s="11" t="s">
        <v>34</v>
      </c>
      <c r="N88" s="286" t="s">
        <v>2017</v>
      </c>
      <c r="O88" s="20"/>
      <c r="P88" s="124"/>
      <c r="Q88" s="226">
        <v>1175621.49</v>
      </c>
      <c r="R88" s="11"/>
      <c r="S88" s="319">
        <v>44840</v>
      </c>
      <c r="T88" s="29" t="s">
        <v>391</v>
      </c>
      <c r="U88" s="285" t="s">
        <v>624</v>
      </c>
    </row>
    <row r="89" spans="1:21" ht="86.25" customHeight="1" x14ac:dyDescent="0.35">
      <c r="A89" s="120" t="s">
        <v>123</v>
      </c>
      <c r="B89" s="79" t="s">
        <v>1987</v>
      </c>
      <c r="C89" s="79" t="s">
        <v>1988</v>
      </c>
      <c r="D89" s="79">
        <v>10406</v>
      </c>
      <c r="E89" s="23" t="s">
        <v>1989</v>
      </c>
      <c r="F89" s="121" t="s">
        <v>1995</v>
      </c>
      <c r="G89" s="122">
        <v>1175621.49</v>
      </c>
      <c r="H89" s="123">
        <v>44574</v>
      </c>
      <c r="I89" s="23" t="s">
        <v>2018</v>
      </c>
      <c r="J89" s="79" t="s">
        <v>1992</v>
      </c>
      <c r="K89" s="124" t="s">
        <v>2019</v>
      </c>
      <c r="L89" s="125">
        <v>44834</v>
      </c>
      <c r="M89" s="23" t="s">
        <v>34</v>
      </c>
      <c r="N89" s="286" t="s">
        <v>2020</v>
      </c>
      <c r="O89" s="20"/>
      <c r="P89" s="124"/>
      <c r="Q89" s="226">
        <v>1175621.49</v>
      </c>
      <c r="R89" s="122"/>
      <c r="S89" s="155">
        <v>44868</v>
      </c>
      <c r="T89" s="124" t="s">
        <v>306</v>
      </c>
      <c r="U89" s="285" t="s">
        <v>624</v>
      </c>
    </row>
    <row r="90" spans="1:21" ht="86.25" customHeight="1" x14ac:dyDescent="0.35">
      <c r="A90" s="7" t="s">
        <v>123</v>
      </c>
      <c r="B90" s="10" t="s">
        <v>1987</v>
      </c>
      <c r="C90" s="10" t="s">
        <v>1988</v>
      </c>
      <c r="D90" s="10">
        <v>10406</v>
      </c>
      <c r="E90" s="11" t="s">
        <v>1989</v>
      </c>
      <c r="F90" s="30" t="s">
        <v>1995</v>
      </c>
      <c r="G90" s="73">
        <v>1175621.49</v>
      </c>
      <c r="H90" s="69">
        <v>44574</v>
      </c>
      <c r="I90" s="11" t="s">
        <v>2021</v>
      </c>
      <c r="J90" s="10" t="s">
        <v>1992</v>
      </c>
      <c r="K90" s="12" t="s">
        <v>2022</v>
      </c>
      <c r="L90" s="13">
        <v>44865</v>
      </c>
      <c r="M90" s="11" t="s">
        <v>34</v>
      </c>
      <c r="N90" s="286" t="s">
        <v>2023</v>
      </c>
      <c r="O90" s="20"/>
      <c r="P90" s="16"/>
      <c r="Q90" s="12"/>
      <c r="R90" s="226">
        <v>1175621.49</v>
      </c>
      <c r="S90" s="65">
        <v>44896</v>
      </c>
      <c r="T90" s="40" t="s">
        <v>168</v>
      </c>
      <c r="U90" s="103" t="s">
        <v>624</v>
      </c>
    </row>
    <row r="91" spans="1:21" ht="86.25" customHeight="1" x14ac:dyDescent="0.35">
      <c r="A91" s="7" t="s">
        <v>123</v>
      </c>
      <c r="B91" s="10" t="s">
        <v>1987</v>
      </c>
      <c r="C91" s="10" t="s">
        <v>1988</v>
      </c>
      <c r="D91" s="10">
        <v>10406</v>
      </c>
      <c r="E91" s="11" t="s">
        <v>1989</v>
      </c>
      <c r="F91" s="30" t="s">
        <v>1995</v>
      </c>
      <c r="G91" s="73">
        <v>1175621.49</v>
      </c>
      <c r="H91" s="69">
        <v>44574</v>
      </c>
      <c r="I91" s="11" t="s">
        <v>2024</v>
      </c>
      <c r="J91" s="10" t="s">
        <v>1992</v>
      </c>
      <c r="K91" s="12" t="s">
        <v>2025</v>
      </c>
      <c r="L91" s="13">
        <v>44895</v>
      </c>
      <c r="M91" s="11" t="s">
        <v>34</v>
      </c>
      <c r="N91" s="286" t="s">
        <v>2026</v>
      </c>
      <c r="O91" s="20"/>
      <c r="P91" s="16"/>
      <c r="Q91" s="12"/>
      <c r="R91" s="226">
        <v>1175621.49</v>
      </c>
      <c r="S91" s="170">
        <v>44938</v>
      </c>
      <c r="T91" s="21" t="s">
        <v>208</v>
      </c>
      <c r="U91" s="103" t="s">
        <v>624</v>
      </c>
    </row>
    <row r="92" spans="1:21" ht="86.25" customHeight="1" x14ac:dyDescent="0.35">
      <c r="A92" s="7" t="s">
        <v>123</v>
      </c>
      <c r="B92" s="10" t="s">
        <v>1987</v>
      </c>
      <c r="C92" s="10" t="s">
        <v>1988</v>
      </c>
      <c r="D92" s="10">
        <v>10406</v>
      </c>
      <c r="E92" s="11" t="s">
        <v>1989</v>
      </c>
      <c r="F92" s="30" t="s">
        <v>1995</v>
      </c>
      <c r="G92" s="73">
        <v>1175621.49</v>
      </c>
      <c r="H92" s="69">
        <v>44574</v>
      </c>
      <c r="I92" s="11" t="s">
        <v>2027</v>
      </c>
      <c r="J92" s="10" t="s">
        <v>1992</v>
      </c>
      <c r="K92" s="12" t="s">
        <v>2028</v>
      </c>
      <c r="L92" s="13">
        <v>44926</v>
      </c>
      <c r="M92" s="11" t="s">
        <v>34</v>
      </c>
      <c r="N92" s="286" t="s">
        <v>2029</v>
      </c>
      <c r="O92" s="20"/>
      <c r="P92" s="16"/>
      <c r="Q92" s="12"/>
      <c r="R92" s="226">
        <v>1175621.49</v>
      </c>
      <c r="S92" s="13">
        <v>44953</v>
      </c>
      <c r="T92" s="29" t="s">
        <v>2030</v>
      </c>
      <c r="U92" s="103" t="s">
        <v>624</v>
      </c>
    </row>
    <row r="93" spans="1:21" ht="86.25" customHeight="1" x14ac:dyDescent="0.35">
      <c r="A93" s="11" t="s">
        <v>21</v>
      </c>
      <c r="B93" s="10" t="s">
        <v>1987</v>
      </c>
      <c r="C93" s="10" t="s">
        <v>1988</v>
      </c>
      <c r="D93" s="10">
        <v>10406</v>
      </c>
      <c r="E93" s="11" t="s">
        <v>1989</v>
      </c>
      <c r="F93" s="30" t="s">
        <v>2031</v>
      </c>
      <c r="G93" s="73">
        <v>1242291.49</v>
      </c>
      <c r="H93" s="69">
        <v>44224</v>
      </c>
      <c r="I93" s="11" t="s">
        <v>1991</v>
      </c>
      <c r="J93" s="10" t="s">
        <v>2032</v>
      </c>
      <c r="K93" s="12" t="s">
        <v>2033</v>
      </c>
      <c r="L93" s="13">
        <v>44592</v>
      </c>
      <c r="M93" s="11" t="s">
        <v>34</v>
      </c>
      <c r="N93" s="14" t="s">
        <v>2034</v>
      </c>
      <c r="O93" s="15">
        <v>1242291.49</v>
      </c>
      <c r="P93" s="16"/>
      <c r="Q93" s="16"/>
      <c r="R93" s="11"/>
      <c r="S93" s="13">
        <v>44623</v>
      </c>
      <c r="T93" s="18" t="s">
        <v>1799</v>
      </c>
      <c r="U93" s="111" t="s">
        <v>624</v>
      </c>
    </row>
    <row r="94" spans="1:21" ht="86.25" customHeight="1" x14ac:dyDescent="0.35">
      <c r="A94" s="11" t="s">
        <v>21</v>
      </c>
      <c r="B94" s="10" t="s">
        <v>1987</v>
      </c>
      <c r="C94" s="10" t="s">
        <v>1988</v>
      </c>
      <c r="D94" s="10">
        <v>10406</v>
      </c>
      <c r="E94" s="11" t="s">
        <v>1989</v>
      </c>
      <c r="F94" s="30" t="s">
        <v>2035</v>
      </c>
      <c r="G94" s="73">
        <v>1242291.49</v>
      </c>
      <c r="H94" s="69">
        <v>44574</v>
      </c>
      <c r="I94" s="11" t="s">
        <v>1996</v>
      </c>
      <c r="J94" s="10" t="s">
        <v>2032</v>
      </c>
      <c r="K94" s="12" t="s">
        <v>2036</v>
      </c>
      <c r="L94" s="13">
        <v>44620</v>
      </c>
      <c r="M94" s="11" t="s">
        <v>34</v>
      </c>
      <c r="N94" s="14" t="s">
        <v>2037</v>
      </c>
      <c r="O94" s="15">
        <v>1242291.49</v>
      </c>
      <c r="P94" s="16"/>
      <c r="Q94" s="16"/>
      <c r="R94" s="11"/>
      <c r="S94" s="13">
        <v>44658</v>
      </c>
      <c r="T94" s="18" t="s">
        <v>1999</v>
      </c>
      <c r="U94" s="111" t="s">
        <v>624</v>
      </c>
    </row>
    <row r="95" spans="1:21" ht="86.25" customHeight="1" x14ac:dyDescent="0.35">
      <c r="A95" s="11" t="s">
        <v>21</v>
      </c>
      <c r="B95" s="10" t="s">
        <v>1987</v>
      </c>
      <c r="C95" s="10" t="s">
        <v>1988</v>
      </c>
      <c r="D95" s="10">
        <v>10406</v>
      </c>
      <c r="E95" s="11" t="s">
        <v>1989</v>
      </c>
      <c r="F95" s="30" t="s">
        <v>2035</v>
      </c>
      <c r="G95" s="73">
        <v>1242291.49</v>
      </c>
      <c r="H95" s="69">
        <v>44574</v>
      </c>
      <c r="I95" s="11" t="s">
        <v>2000</v>
      </c>
      <c r="J95" s="10" t="s">
        <v>2032</v>
      </c>
      <c r="K95" s="12" t="s">
        <v>2038</v>
      </c>
      <c r="L95" s="13">
        <v>44651</v>
      </c>
      <c r="M95" s="11" t="s">
        <v>34</v>
      </c>
      <c r="N95" s="14" t="s">
        <v>2039</v>
      </c>
      <c r="O95" s="15">
        <v>1242291.49</v>
      </c>
      <c r="P95" s="108"/>
      <c r="Q95" s="16"/>
      <c r="R95" s="11"/>
      <c r="S95" s="13">
        <v>44686</v>
      </c>
      <c r="T95" s="21" t="s">
        <v>63</v>
      </c>
      <c r="U95" s="111" t="s">
        <v>624</v>
      </c>
    </row>
    <row r="96" spans="1:21" ht="86.25" customHeight="1" x14ac:dyDescent="0.35">
      <c r="A96" s="11" t="s">
        <v>21</v>
      </c>
      <c r="B96" s="10" t="s">
        <v>1987</v>
      </c>
      <c r="C96" s="10" t="s">
        <v>1988</v>
      </c>
      <c r="D96" s="10">
        <v>10406</v>
      </c>
      <c r="E96" s="11" t="s">
        <v>1989</v>
      </c>
      <c r="F96" s="30" t="s">
        <v>2035</v>
      </c>
      <c r="G96" s="73">
        <v>1242291.49</v>
      </c>
      <c r="H96" s="69">
        <v>44574</v>
      </c>
      <c r="I96" s="11" t="s">
        <v>2003</v>
      </c>
      <c r="J96" s="10" t="s">
        <v>2032</v>
      </c>
      <c r="K96" s="12" t="s">
        <v>2040</v>
      </c>
      <c r="L96" s="13">
        <v>44681</v>
      </c>
      <c r="M96" s="11" t="s">
        <v>34</v>
      </c>
      <c r="N96" s="106" t="s">
        <v>2041</v>
      </c>
      <c r="O96" s="110"/>
      <c r="P96" s="15">
        <v>1242291.49</v>
      </c>
      <c r="Q96" s="104"/>
      <c r="R96" s="11"/>
      <c r="S96" s="13">
        <v>44714</v>
      </c>
      <c r="T96" s="21" t="s">
        <v>83</v>
      </c>
      <c r="U96" s="119" t="s">
        <v>624</v>
      </c>
    </row>
    <row r="97" spans="1:21" ht="86.25" customHeight="1" x14ac:dyDescent="0.35">
      <c r="A97" s="11" t="s">
        <v>21</v>
      </c>
      <c r="B97" s="10" t="s">
        <v>1987</v>
      </c>
      <c r="C97" s="10" t="s">
        <v>1988</v>
      </c>
      <c r="D97" s="10">
        <v>10406</v>
      </c>
      <c r="E97" s="11" t="s">
        <v>1989</v>
      </c>
      <c r="F97" s="30" t="s">
        <v>2035</v>
      </c>
      <c r="G97" s="73">
        <v>1242291.49</v>
      </c>
      <c r="H97" s="69">
        <v>44574</v>
      </c>
      <c r="I97" s="11" t="s">
        <v>2006</v>
      </c>
      <c r="J97" s="10" t="s">
        <v>2032</v>
      </c>
      <c r="K97" s="12" t="s">
        <v>2042</v>
      </c>
      <c r="L97" s="13">
        <v>44712</v>
      </c>
      <c r="M97" s="11" t="s">
        <v>34</v>
      </c>
      <c r="N97" s="106" t="s">
        <v>2043</v>
      </c>
      <c r="O97" s="110"/>
      <c r="P97" s="15">
        <v>1242291.49</v>
      </c>
      <c r="Q97" s="104"/>
      <c r="R97" s="11"/>
      <c r="S97" s="13">
        <v>44749</v>
      </c>
      <c r="T97" s="21" t="s">
        <v>100</v>
      </c>
      <c r="U97" s="103" t="s">
        <v>624</v>
      </c>
    </row>
    <row r="98" spans="1:21" ht="86.25" customHeight="1" x14ac:dyDescent="0.35">
      <c r="A98" s="11" t="s">
        <v>21</v>
      </c>
      <c r="B98" s="10" t="s">
        <v>1987</v>
      </c>
      <c r="C98" s="10" t="s">
        <v>1988</v>
      </c>
      <c r="D98" s="10">
        <v>10406</v>
      </c>
      <c r="E98" s="11" t="s">
        <v>1989</v>
      </c>
      <c r="F98" s="30" t="s">
        <v>2035</v>
      </c>
      <c r="G98" s="73">
        <v>1242291.49</v>
      </c>
      <c r="H98" s="69">
        <v>44574</v>
      </c>
      <c r="I98" s="11" t="s">
        <v>2009</v>
      </c>
      <c r="J98" s="10" t="s">
        <v>2032</v>
      </c>
      <c r="K98" s="12" t="s">
        <v>2044</v>
      </c>
      <c r="L98" s="13">
        <v>44742</v>
      </c>
      <c r="M98" s="11" t="s">
        <v>34</v>
      </c>
      <c r="N98" s="106" t="s">
        <v>2045</v>
      </c>
      <c r="O98" s="105"/>
      <c r="P98" s="15">
        <v>1242291.49</v>
      </c>
      <c r="Q98" s="104"/>
      <c r="R98" s="11"/>
      <c r="S98" s="13">
        <v>44777</v>
      </c>
      <c r="T98" s="21" t="s">
        <v>295</v>
      </c>
      <c r="U98" s="103" t="s">
        <v>624</v>
      </c>
    </row>
    <row r="99" spans="1:21" ht="86.25" customHeight="1" x14ac:dyDescent="0.35">
      <c r="A99" s="11" t="s">
        <v>21</v>
      </c>
      <c r="B99" s="10" t="s">
        <v>1987</v>
      </c>
      <c r="C99" s="10" t="s">
        <v>1988</v>
      </c>
      <c r="D99" s="10">
        <v>10406</v>
      </c>
      <c r="E99" s="11" t="s">
        <v>1989</v>
      </c>
      <c r="F99" s="30" t="s">
        <v>2035</v>
      </c>
      <c r="G99" s="73">
        <v>1242291.49</v>
      </c>
      <c r="H99" s="69">
        <v>44574</v>
      </c>
      <c r="I99" s="11" t="s">
        <v>2012</v>
      </c>
      <c r="J99" s="10" t="s">
        <v>2032</v>
      </c>
      <c r="K99" s="12" t="s">
        <v>2046</v>
      </c>
      <c r="L99" s="13">
        <v>44773</v>
      </c>
      <c r="M99" s="11" t="s">
        <v>34</v>
      </c>
      <c r="N99" s="106" t="s">
        <v>2047</v>
      </c>
      <c r="O99" s="20"/>
      <c r="P99" s="124"/>
      <c r="Q99" s="15">
        <v>1242291.49</v>
      </c>
      <c r="R99" s="11"/>
      <c r="S99" s="170">
        <v>44805</v>
      </c>
      <c r="T99" s="21" t="s">
        <v>539</v>
      </c>
      <c r="U99" s="103" t="s">
        <v>624</v>
      </c>
    </row>
    <row r="100" spans="1:21" ht="86.25" customHeight="1" x14ac:dyDescent="0.35">
      <c r="A100" s="11" t="s">
        <v>21</v>
      </c>
      <c r="B100" s="10" t="s">
        <v>1987</v>
      </c>
      <c r="C100" s="10" t="s">
        <v>1988</v>
      </c>
      <c r="D100" s="10">
        <v>10406</v>
      </c>
      <c r="E100" s="11" t="s">
        <v>1989</v>
      </c>
      <c r="F100" s="30" t="s">
        <v>2035</v>
      </c>
      <c r="G100" s="73">
        <v>1242291.49</v>
      </c>
      <c r="H100" s="69">
        <v>44574</v>
      </c>
      <c r="I100" s="11" t="s">
        <v>2015</v>
      </c>
      <c r="J100" s="10" t="s">
        <v>2032</v>
      </c>
      <c r="K100" s="12" t="s">
        <v>2048</v>
      </c>
      <c r="L100" s="13">
        <v>44804</v>
      </c>
      <c r="M100" s="11" t="s">
        <v>34</v>
      </c>
      <c r="N100" s="106" t="s">
        <v>2049</v>
      </c>
      <c r="O100" s="20"/>
      <c r="P100" s="124"/>
      <c r="Q100" s="15">
        <v>1242291.49</v>
      </c>
      <c r="R100" s="11"/>
      <c r="S100" s="170">
        <v>44840</v>
      </c>
      <c r="T100" s="21" t="s">
        <v>391</v>
      </c>
      <c r="U100" s="103" t="s">
        <v>624</v>
      </c>
    </row>
    <row r="101" spans="1:21" ht="86.25" customHeight="1" x14ac:dyDescent="0.35">
      <c r="A101" s="11" t="s">
        <v>21</v>
      </c>
      <c r="B101" s="10" t="s">
        <v>1987</v>
      </c>
      <c r="C101" s="10" t="s">
        <v>1988</v>
      </c>
      <c r="D101" s="10">
        <v>10406</v>
      </c>
      <c r="E101" s="11" t="s">
        <v>1989</v>
      </c>
      <c r="F101" s="30" t="s">
        <v>2035</v>
      </c>
      <c r="G101" s="73">
        <v>1242291.49</v>
      </c>
      <c r="H101" s="69">
        <v>44574</v>
      </c>
      <c r="I101" s="11" t="s">
        <v>2018</v>
      </c>
      <c r="J101" s="10" t="s">
        <v>2032</v>
      </c>
      <c r="K101" s="12" t="s">
        <v>2050</v>
      </c>
      <c r="L101" s="13">
        <v>44834</v>
      </c>
      <c r="M101" s="11" t="s">
        <v>34</v>
      </c>
      <c r="N101" s="106" t="s">
        <v>2051</v>
      </c>
      <c r="O101" s="20"/>
      <c r="P101" s="124"/>
      <c r="Q101" s="15">
        <v>1242291.49</v>
      </c>
      <c r="R101" s="11"/>
      <c r="S101" s="13">
        <v>44868</v>
      </c>
      <c r="T101" s="105" t="s">
        <v>306</v>
      </c>
      <c r="U101" s="103" t="s">
        <v>624</v>
      </c>
    </row>
    <row r="102" spans="1:21" ht="86.25" customHeight="1" x14ac:dyDescent="0.35">
      <c r="A102" s="11" t="s">
        <v>21</v>
      </c>
      <c r="B102" s="10" t="s">
        <v>1987</v>
      </c>
      <c r="C102" s="10" t="s">
        <v>1988</v>
      </c>
      <c r="D102" s="10">
        <v>10406</v>
      </c>
      <c r="E102" s="11" t="s">
        <v>1989</v>
      </c>
      <c r="F102" s="30" t="s">
        <v>2035</v>
      </c>
      <c r="G102" s="73">
        <v>1242291.49</v>
      </c>
      <c r="H102" s="69">
        <v>44574</v>
      </c>
      <c r="I102" s="11" t="s">
        <v>2021</v>
      </c>
      <c r="J102" s="10" t="s">
        <v>2032</v>
      </c>
      <c r="K102" s="12" t="s">
        <v>2052</v>
      </c>
      <c r="L102" s="13">
        <v>44865</v>
      </c>
      <c r="M102" s="11" t="s">
        <v>34</v>
      </c>
      <c r="N102" s="286" t="s">
        <v>2053</v>
      </c>
      <c r="O102" s="20"/>
      <c r="P102" s="16"/>
      <c r="Q102" s="12"/>
      <c r="R102" s="226">
        <v>1242291.49</v>
      </c>
      <c r="S102" s="65">
        <v>44896</v>
      </c>
      <c r="T102" s="40" t="s">
        <v>168</v>
      </c>
      <c r="U102" s="103" t="s">
        <v>624</v>
      </c>
    </row>
    <row r="103" spans="1:21" ht="86.25" customHeight="1" x14ac:dyDescent="0.35">
      <c r="A103" s="11" t="s">
        <v>21</v>
      </c>
      <c r="B103" s="10" t="s">
        <v>1987</v>
      </c>
      <c r="C103" s="10" t="s">
        <v>1988</v>
      </c>
      <c r="D103" s="10">
        <v>10406</v>
      </c>
      <c r="E103" s="11" t="s">
        <v>1989</v>
      </c>
      <c r="F103" s="30" t="s">
        <v>2035</v>
      </c>
      <c r="G103" s="73">
        <v>1242291.49</v>
      </c>
      <c r="H103" s="69">
        <v>44574</v>
      </c>
      <c r="I103" s="11" t="s">
        <v>2024</v>
      </c>
      <c r="J103" s="10" t="s">
        <v>2032</v>
      </c>
      <c r="K103" s="12" t="s">
        <v>2054</v>
      </c>
      <c r="L103" s="13">
        <v>44895</v>
      </c>
      <c r="M103" s="11" t="s">
        <v>34</v>
      </c>
      <c r="N103" s="286" t="s">
        <v>2055</v>
      </c>
      <c r="O103" s="20"/>
      <c r="P103" s="16"/>
      <c r="Q103" s="12"/>
      <c r="R103" s="226">
        <v>1242291.49</v>
      </c>
      <c r="S103" s="170">
        <v>44938</v>
      </c>
      <c r="T103" s="21" t="s">
        <v>208</v>
      </c>
      <c r="U103" s="103" t="s">
        <v>624</v>
      </c>
    </row>
    <row r="104" spans="1:21" ht="86.25" customHeight="1" x14ac:dyDescent="0.35">
      <c r="A104" s="11" t="s">
        <v>21</v>
      </c>
      <c r="B104" s="10" t="s">
        <v>1987</v>
      </c>
      <c r="C104" s="10" t="s">
        <v>1988</v>
      </c>
      <c r="D104" s="10">
        <v>10406</v>
      </c>
      <c r="E104" s="11" t="s">
        <v>1989</v>
      </c>
      <c r="F104" s="30" t="s">
        <v>2035</v>
      </c>
      <c r="G104" s="73">
        <v>1242291.49</v>
      </c>
      <c r="H104" s="69">
        <v>44574</v>
      </c>
      <c r="I104" s="11" t="s">
        <v>2027</v>
      </c>
      <c r="J104" s="10" t="s">
        <v>2032</v>
      </c>
      <c r="K104" s="12" t="s">
        <v>2056</v>
      </c>
      <c r="L104" s="13">
        <v>44926</v>
      </c>
      <c r="M104" s="11" t="s">
        <v>34</v>
      </c>
      <c r="N104" s="286" t="s">
        <v>2057</v>
      </c>
      <c r="O104" s="20"/>
      <c r="P104" s="16"/>
      <c r="Q104" s="12"/>
      <c r="R104" s="226">
        <v>1242291.49</v>
      </c>
      <c r="S104" s="13">
        <v>44953</v>
      </c>
      <c r="T104" s="29" t="s">
        <v>2030</v>
      </c>
      <c r="U104" s="103" t="s">
        <v>624</v>
      </c>
    </row>
    <row r="105" spans="1:21" ht="97.5" customHeight="1" x14ac:dyDescent="0.35">
      <c r="A105" s="7" t="s">
        <v>1207</v>
      </c>
      <c r="B105" s="11" t="s">
        <v>2058</v>
      </c>
      <c r="C105" s="11" t="s">
        <v>2059</v>
      </c>
      <c r="D105" s="11">
        <v>10406</v>
      </c>
      <c r="E105" s="11" t="s">
        <v>1915</v>
      </c>
      <c r="F105" s="12" t="s">
        <v>2060</v>
      </c>
      <c r="G105" s="16">
        <v>1966350.62</v>
      </c>
      <c r="H105" s="13">
        <v>44393</v>
      </c>
      <c r="I105" s="11" t="s">
        <v>1917</v>
      </c>
      <c r="J105" s="7" t="s">
        <v>2061</v>
      </c>
      <c r="K105" s="12" t="s">
        <v>2062</v>
      </c>
      <c r="L105" s="13">
        <v>44578</v>
      </c>
      <c r="M105" s="11" t="s">
        <v>34</v>
      </c>
      <c r="N105" s="14" t="s">
        <v>2063</v>
      </c>
      <c r="O105" s="15">
        <v>1966350.62</v>
      </c>
      <c r="P105" s="17"/>
      <c r="Q105" s="16"/>
      <c r="R105" s="11"/>
      <c r="S105" s="13">
        <v>44609</v>
      </c>
      <c r="T105" s="18" t="s">
        <v>1764</v>
      </c>
      <c r="U105" s="109" t="s">
        <v>2064</v>
      </c>
    </row>
    <row r="106" spans="1:21" ht="97.5" customHeight="1" x14ac:dyDescent="0.35">
      <c r="A106" s="7" t="s">
        <v>1207</v>
      </c>
      <c r="B106" s="11" t="s">
        <v>2058</v>
      </c>
      <c r="C106" s="11" t="s">
        <v>1742</v>
      </c>
      <c r="D106" s="11">
        <v>10406</v>
      </c>
      <c r="E106" s="11" t="s">
        <v>1915</v>
      </c>
      <c r="F106" s="12" t="s">
        <v>2060</v>
      </c>
      <c r="G106" s="16">
        <v>1966350.62</v>
      </c>
      <c r="H106" s="13">
        <v>44393</v>
      </c>
      <c r="I106" s="11" t="s">
        <v>1921</v>
      </c>
      <c r="J106" s="7" t="s">
        <v>2061</v>
      </c>
      <c r="K106" s="12" t="s">
        <v>2065</v>
      </c>
      <c r="L106" s="13">
        <v>44609</v>
      </c>
      <c r="M106" s="11" t="s">
        <v>34</v>
      </c>
      <c r="N106" s="14" t="s">
        <v>2066</v>
      </c>
      <c r="O106" s="15">
        <v>1966350.62</v>
      </c>
      <c r="P106" s="17"/>
      <c r="Q106" s="16"/>
      <c r="R106" s="11"/>
      <c r="S106" s="13">
        <v>44637</v>
      </c>
      <c r="T106" s="18" t="s">
        <v>1924</v>
      </c>
      <c r="U106" s="109" t="s">
        <v>2064</v>
      </c>
    </row>
    <row r="107" spans="1:21" ht="97.5" customHeight="1" x14ac:dyDescent="0.35">
      <c r="A107" s="7" t="s">
        <v>1207</v>
      </c>
      <c r="B107" s="11" t="s">
        <v>2058</v>
      </c>
      <c r="C107" s="11" t="s">
        <v>1742</v>
      </c>
      <c r="D107" s="11">
        <v>10406</v>
      </c>
      <c r="E107" s="11" t="s">
        <v>1915</v>
      </c>
      <c r="F107" s="12" t="s">
        <v>2060</v>
      </c>
      <c r="G107" s="16">
        <v>1966350.62</v>
      </c>
      <c r="H107" s="13">
        <v>44393</v>
      </c>
      <c r="I107" s="11" t="s">
        <v>1925</v>
      </c>
      <c r="J107" s="7" t="s">
        <v>2061</v>
      </c>
      <c r="K107" s="12" t="s">
        <v>2067</v>
      </c>
      <c r="L107" s="13">
        <v>44637</v>
      </c>
      <c r="M107" s="11" t="s">
        <v>34</v>
      </c>
      <c r="N107" s="14" t="s">
        <v>2068</v>
      </c>
      <c r="O107" s="15">
        <v>1966350.62</v>
      </c>
      <c r="P107" s="157"/>
      <c r="Q107" s="16"/>
      <c r="R107" s="11"/>
      <c r="S107" s="13">
        <v>44679</v>
      </c>
      <c r="T107" s="18" t="s">
        <v>36</v>
      </c>
      <c r="U107" s="109" t="s">
        <v>2064</v>
      </c>
    </row>
    <row r="108" spans="1:21" ht="97.5" customHeight="1" x14ac:dyDescent="0.35">
      <c r="A108" s="7" t="s">
        <v>1207</v>
      </c>
      <c r="B108" s="11" t="s">
        <v>2058</v>
      </c>
      <c r="C108" s="11" t="s">
        <v>1742</v>
      </c>
      <c r="D108" s="11">
        <v>10406</v>
      </c>
      <c r="E108" s="11" t="s">
        <v>1915</v>
      </c>
      <c r="F108" s="12" t="s">
        <v>2060</v>
      </c>
      <c r="G108" s="16">
        <v>1966350.62</v>
      </c>
      <c r="H108" s="13">
        <v>44393</v>
      </c>
      <c r="I108" s="11" t="s">
        <v>1928</v>
      </c>
      <c r="J108" s="7" t="s">
        <v>2061</v>
      </c>
      <c r="K108" s="12" t="s">
        <v>2069</v>
      </c>
      <c r="L108" s="13">
        <v>44668</v>
      </c>
      <c r="M108" s="11" t="s">
        <v>34</v>
      </c>
      <c r="N108" s="14" t="s">
        <v>2070</v>
      </c>
      <c r="O108" s="220"/>
      <c r="P108" s="15">
        <v>1966350.62</v>
      </c>
      <c r="Q108" s="101"/>
      <c r="R108" s="11"/>
      <c r="S108" s="43">
        <v>44700</v>
      </c>
      <c r="T108" s="48" t="s">
        <v>57</v>
      </c>
      <c r="U108" s="109" t="s">
        <v>2064</v>
      </c>
    </row>
    <row r="109" spans="1:21" ht="97.5" customHeight="1" x14ac:dyDescent="0.35">
      <c r="A109" s="7" t="s">
        <v>1207</v>
      </c>
      <c r="B109" s="11" t="s">
        <v>2058</v>
      </c>
      <c r="C109" s="11" t="s">
        <v>1742</v>
      </c>
      <c r="D109" s="11">
        <v>10406</v>
      </c>
      <c r="E109" s="11" t="s">
        <v>1915</v>
      </c>
      <c r="F109" s="12" t="s">
        <v>2060</v>
      </c>
      <c r="G109" s="16">
        <v>1966350.62</v>
      </c>
      <c r="H109" s="13">
        <v>44393</v>
      </c>
      <c r="I109" s="11" t="s">
        <v>1931</v>
      </c>
      <c r="J109" s="7" t="s">
        <v>2061</v>
      </c>
      <c r="K109" s="12" t="s">
        <v>2071</v>
      </c>
      <c r="L109" s="13">
        <v>44698</v>
      </c>
      <c r="M109" s="11" t="s">
        <v>34</v>
      </c>
      <c r="N109" s="14" t="s">
        <v>2072</v>
      </c>
      <c r="O109" s="110"/>
      <c r="P109" s="15">
        <v>1966350.62</v>
      </c>
      <c r="Q109" s="101"/>
      <c r="R109" s="11"/>
      <c r="S109" s="13">
        <v>44735</v>
      </c>
      <c r="T109" s="21" t="s">
        <v>118</v>
      </c>
      <c r="U109" s="109" t="s">
        <v>2064</v>
      </c>
    </row>
    <row r="110" spans="1:21" ht="97.5" customHeight="1" x14ac:dyDescent="0.35">
      <c r="A110" s="7" t="s">
        <v>1207</v>
      </c>
      <c r="B110" s="11" t="s">
        <v>2058</v>
      </c>
      <c r="C110" s="11" t="s">
        <v>1742</v>
      </c>
      <c r="D110" s="11">
        <v>10406</v>
      </c>
      <c r="E110" s="11" t="s">
        <v>1915</v>
      </c>
      <c r="F110" s="12" t="s">
        <v>2060</v>
      </c>
      <c r="G110" s="16">
        <v>1966350.62</v>
      </c>
      <c r="H110" s="13">
        <v>44393</v>
      </c>
      <c r="I110" s="11" t="s">
        <v>1934</v>
      </c>
      <c r="J110" s="7" t="s">
        <v>2061</v>
      </c>
      <c r="K110" s="12" t="s">
        <v>2073</v>
      </c>
      <c r="L110" s="13">
        <v>44729</v>
      </c>
      <c r="M110" s="11" t="s">
        <v>34</v>
      </c>
      <c r="N110" s="14" t="s">
        <v>2074</v>
      </c>
      <c r="O110" s="220"/>
      <c r="P110" s="15">
        <v>1966350.62</v>
      </c>
      <c r="Q110" s="101"/>
      <c r="R110" s="11"/>
      <c r="S110" s="13">
        <v>44764</v>
      </c>
      <c r="T110" s="21" t="s">
        <v>130</v>
      </c>
      <c r="U110" s="109" t="s">
        <v>2064</v>
      </c>
    </row>
    <row r="111" spans="1:21" ht="97.5" customHeight="1" x14ac:dyDescent="0.35">
      <c r="A111" s="7" t="s">
        <v>1207</v>
      </c>
      <c r="B111" s="11" t="s">
        <v>2058</v>
      </c>
      <c r="C111" s="11" t="s">
        <v>1742</v>
      </c>
      <c r="D111" s="11">
        <v>10406</v>
      </c>
      <c r="E111" s="11" t="s">
        <v>1915</v>
      </c>
      <c r="F111" s="12" t="s">
        <v>2060</v>
      </c>
      <c r="G111" s="16">
        <v>1966350.62</v>
      </c>
      <c r="H111" s="13">
        <v>44393</v>
      </c>
      <c r="I111" s="11" t="s">
        <v>1937</v>
      </c>
      <c r="J111" s="7" t="s">
        <v>2061</v>
      </c>
      <c r="K111" s="12" t="s">
        <v>2075</v>
      </c>
      <c r="L111" s="13">
        <v>44759</v>
      </c>
      <c r="M111" s="11" t="s">
        <v>34</v>
      </c>
      <c r="N111" s="14" t="s">
        <v>2076</v>
      </c>
      <c r="O111" s="16"/>
      <c r="P111" s="126"/>
      <c r="Q111" s="15">
        <v>1966350.62</v>
      </c>
      <c r="R111" s="11"/>
      <c r="S111" s="152">
        <v>44795</v>
      </c>
      <c r="T111" s="21" t="s">
        <v>688</v>
      </c>
      <c r="U111" s="109" t="s">
        <v>2064</v>
      </c>
    </row>
    <row r="112" spans="1:21" ht="97.5" customHeight="1" x14ac:dyDescent="0.35">
      <c r="A112" s="7" t="s">
        <v>1207</v>
      </c>
      <c r="B112" s="11" t="s">
        <v>2058</v>
      </c>
      <c r="C112" s="11" t="s">
        <v>1742</v>
      </c>
      <c r="D112" s="11">
        <v>10406</v>
      </c>
      <c r="E112" s="11" t="s">
        <v>1915</v>
      </c>
      <c r="F112" s="12" t="s">
        <v>2077</v>
      </c>
      <c r="G112" s="16">
        <v>1966350.62</v>
      </c>
      <c r="H112" s="13">
        <v>44757</v>
      </c>
      <c r="I112" s="11" t="s">
        <v>1941</v>
      </c>
      <c r="J112" s="7" t="s">
        <v>2061</v>
      </c>
      <c r="K112" s="12" t="s">
        <v>2078</v>
      </c>
      <c r="L112" s="13">
        <v>44790</v>
      </c>
      <c r="M112" s="11" t="s">
        <v>34</v>
      </c>
      <c r="N112" s="14" t="s">
        <v>2079</v>
      </c>
      <c r="O112" s="16"/>
      <c r="P112" s="126"/>
      <c r="Q112" s="15">
        <v>1966350.62</v>
      </c>
      <c r="R112" s="17"/>
      <c r="S112" s="170">
        <v>44826</v>
      </c>
      <c r="T112" s="21" t="s">
        <v>428</v>
      </c>
      <c r="U112" s="109" t="s">
        <v>2064</v>
      </c>
    </row>
    <row r="113" spans="1:21" ht="97.5" customHeight="1" x14ac:dyDescent="0.35">
      <c r="A113" s="7" t="s">
        <v>1207</v>
      </c>
      <c r="B113" s="11" t="s">
        <v>2058</v>
      </c>
      <c r="C113" s="11" t="s">
        <v>1742</v>
      </c>
      <c r="D113" s="11">
        <v>10406</v>
      </c>
      <c r="E113" s="11" t="s">
        <v>1915</v>
      </c>
      <c r="F113" s="12" t="s">
        <v>2077</v>
      </c>
      <c r="G113" s="16">
        <v>1966350.62</v>
      </c>
      <c r="H113" s="13">
        <v>44757</v>
      </c>
      <c r="I113" s="11" t="s">
        <v>1944</v>
      </c>
      <c r="J113" s="7" t="s">
        <v>2061</v>
      </c>
      <c r="K113" s="12" t="s">
        <v>2080</v>
      </c>
      <c r="L113" s="13">
        <v>44821</v>
      </c>
      <c r="M113" s="11" t="s">
        <v>34</v>
      </c>
      <c r="N113" s="14" t="s">
        <v>2081</v>
      </c>
      <c r="O113" s="16"/>
      <c r="P113" s="126"/>
      <c r="Q113" s="15">
        <v>1966350.62</v>
      </c>
      <c r="R113" s="17"/>
      <c r="S113" s="170">
        <v>44854</v>
      </c>
      <c r="T113" s="21" t="s">
        <v>1041</v>
      </c>
      <c r="U113" s="109" t="s">
        <v>2064</v>
      </c>
    </row>
    <row r="114" spans="1:21" ht="97.5" customHeight="1" x14ac:dyDescent="0.35">
      <c r="A114" s="7" t="s">
        <v>1207</v>
      </c>
      <c r="B114" s="11" t="s">
        <v>2058</v>
      </c>
      <c r="C114" s="11" t="s">
        <v>1742</v>
      </c>
      <c r="D114" s="11">
        <v>10406</v>
      </c>
      <c r="E114" s="11" t="s">
        <v>1915</v>
      </c>
      <c r="F114" s="12" t="s">
        <v>2077</v>
      </c>
      <c r="G114" s="16">
        <v>1966350.62</v>
      </c>
      <c r="H114" s="13">
        <v>44757</v>
      </c>
      <c r="I114" s="11" t="s">
        <v>1947</v>
      </c>
      <c r="J114" s="7" t="s">
        <v>2061</v>
      </c>
      <c r="K114" s="12" t="s">
        <v>2082</v>
      </c>
      <c r="L114" s="13">
        <v>44851</v>
      </c>
      <c r="M114" s="11" t="s">
        <v>34</v>
      </c>
      <c r="N114" s="14" t="s">
        <v>2083</v>
      </c>
      <c r="O114" s="16"/>
      <c r="P114" s="16"/>
      <c r="Q114" s="16"/>
      <c r="R114" s="15">
        <v>1966350.62</v>
      </c>
      <c r="S114" s="13">
        <v>44882</v>
      </c>
      <c r="T114" s="29" t="s">
        <v>138</v>
      </c>
      <c r="U114" s="109" t="s">
        <v>2064</v>
      </c>
    </row>
    <row r="115" spans="1:21" ht="97.5" customHeight="1" x14ac:dyDescent="0.35">
      <c r="A115" s="7" t="s">
        <v>1207</v>
      </c>
      <c r="B115" s="11" t="s">
        <v>2058</v>
      </c>
      <c r="C115" s="11" t="s">
        <v>1742</v>
      </c>
      <c r="D115" s="11">
        <v>10406</v>
      </c>
      <c r="E115" s="11" t="s">
        <v>1915</v>
      </c>
      <c r="F115" s="12" t="s">
        <v>2077</v>
      </c>
      <c r="G115" s="16">
        <v>1966350.62</v>
      </c>
      <c r="H115" s="13">
        <v>44757</v>
      </c>
      <c r="I115" s="11" t="s">
        <v>1950</v>
      </c>
      <c r="J115" s="7" t="s">
        <v>2061</v>
      </c>
      <c r="K115" s="12" t="s">
        <v>2084</v>
      </c>
      <c r="L115" s="13">
        <v>44882</v>
      </c>
      <c r="M115" s="11" t="s">
        <v>34</v>
      </c>
      <c r="N115" s="14" t="s">
        <v>2085</v>
      </c>
      <c r="O115" s="16"/>
      <c r="P115" s="16"/>
      <c r="Q115" s="16"/>
      <c r="R115" s="15">
        <v>1966350.62</v>
      </c>
      <c r="S115" s="65">
        <v>44917</v>
      </c>
      <c r="T115" s="40" t="s">
        <v>213</v>
      </c>
      <c r="U115" s="109" t="s">
        <v>2064</v>
      </c>
    </row>
    <row r="116" spans="1:21" ht="97.5" customHeight="1" x14ac:dyDescent="0.35">
      <c r="A116" s="7" t="s">
        <v>1207</v>
      </c>
      <c r="B116" s="11" t="s">
        <v>2058</v>
      </c>
      <c r="C116" s="11" t="s">
        <v>1742</v>
      </c>
      <c r="D116" s="11">
        <v>10406</v>
      </c>
      <c r="E116" s="11" t="s">
        <v>1915</v>
      </c>
      <c r="F116" s="12" t="s">
        <v>2077</v>
      </c>
      <c r="G116" s="16">
        <v>1966350.62</v>
      </c>
      <c r="H116" s="13">
        <v>44757</v>
      </c>
      <c r="I116" s="11" t="s">
        <v>1953</v>
      </c>
      <c r="J116" s="7" t="s">
        <v>2061</v>
      </c>
      <c r="K116" s="12" t="s">
        <v>2086</v>
      </c>
      <c r="L116" s="13">
        <v>44912</v>
      </c>
      <c r="M116" s="11" t="s">
        <v>34</v>
      </c>
      <c r="N116" s="14" t="s">
        <v>2087</v>
      </c>
      <c r="O116" s="16"/>
      <c r="P116" s="16"/>
      <c r="Q116" s="16"/>
      <c r="R116" s="15">
        <v>1966350.62</v>
      </c>
      <c r="S116" s="65">
        <v>44945</v>
      </c>
      <c r="T116" s="41" t="s">
        <v>242</v>
      </c>
      <c r="U116" s="109" t="s">
        <v>2064</v>
      </c>
    </row>
    <row r="117" spans="1:21" ht="97.5" customHeight="1" x14ac:dyDescent="0.35">
      <c r="A117" s="7" t="s">
        <v>1207</v>
      </c>
      <c r="B117" s="11" t="s">
        <v>2058</v>
      </c>
      <c r="C117" s="11" t="s">
        <v>1742</v>
      </c>
      <c r="D117" s="11">
        <v>10406</v>
      </c>
      <c r="E117" s="11" t="s">
        <v>1915</v>
      </c>
      <c r="F117" s="12" t="s">
        <v>2077</v>
      </c>
      <c r="G117" s="16">
        <v>264079.71999999997</v>
      </c>
      <c r="H117" s="13">
        <v>44757</v>
      </c>
      <c r="I117" s="11" t="s">
        <v>1956</v>
      </c>
      <c r="J117" s="7" t="s">
        <v>2061</v>
      </c>
      <c r="K117" s="12" t="s">
        <v>2088</v>
      </c>
      <c r="L117" s="13">
        <v>44874</v>
      </c>
      <c r="M117" s="11" t="s">
        <v>34</v>
      </c>
      <c r="N117" s="14" t="s">
        <v>2089</v>
      </c>
      <c r="O117" s="16"/>
      <c r="P117" s="16"/>
      <c r="Q117" s="16"/>
      <c r="R117" s="15">
        <v>264079.71999999997</v>
      </c>
      <c r="S117" s="13">
        <v>44889</v>
      </c>
      <c r="T117" s="18" t="s">
        <v>177</v>
      </c>
      <c r="U117" s="111" t="s">
        <v>238</v>
      </c>
    </row>
    <row r="118" spans="1:21" ht="80" x14ac:dyDescent="0.35">
      <c r="A118" s="7" t="s">
        <v>123</v>
      </c>
      <c r="B118" s="11" t="s">
        <v>2058</v>
      </c>
      <c r="C118" s="11" t="s">
        <v>2059</v>
      </c>
      <c r="D118" s="11">
        <v>10406</v>
      </c>
      <c r="E118" s="11" t="s">
        <v>1915</v>
      </c>
      <c r="F118" s="12" t="s">
        <v>2090</v>
      </c>
      <c r="G118" s="16">
        <v>1461994.23</v>
      </c>
      <c r="H118" s="13">
        <v>44393</v>
      </c>
      <c r="I118" s="11" t="s">
        <v>1917</v>
      </c>
      <c r="J118" s="7" t="s">
        <v>1992</v>
      </c>
      <c r="K118" s="12" t="s">
        <v>2091</v>
      </c>
      <c r="L118" s="13">
        <v>44578</v>
      </c>
      <c r="M118" s="11" t="s">
        <v>34</v>
      </c>
      <c r="N118" s="14" t="s">
        <v>2092</v>
      </c>
      <c r="O118" s="15">
        <v>1461994.23</v>
      </c>
      <c r="P118" s="17"/>
      <c r="Q118" s="16"/>
      <c r="R118" s="11"/>
      <c r="S118" s="13">
        <v>44609</v>
      </c>
      <c r="T118" s="18" t="s">
        <v>1764</v>
      </c>
      <c r="U118" s="109" t="s">
        <v>2064</v>
      </c>
    </row>
    <row r="119" spans="1:21" ht="97.5" customHeight="1" x14ac:dyDescent="0.35">
      <c r="A119" s="7" t="s">
        <v>123</v>
      </c>
      <c r="B119" s="11" t="s">
        <v>2058</v>
      </c>
      <c r="C119" s="11" t="s">
        <v>1742</v>
      </c>
      <c r="D119" s="11">
        <v>10406</v>
      </c>
      <c r="E119" s="11" t="s">
        <v>1915</v>
      </c>
      <c r="F119" s="12" t="s">
        <v>2090</v>
      </c>
      <c r="G119" s="16">
        <v>1461994.23</v>
      </c>
      <c r="H119" s="13">
        <v>44393</v>
      </c>
      <c r="I119" s="11" t="s">
        <v>1921</v>
      </c>
      <c r="J119" s="7" t="s">
        <v>1992</v>
      </c>
      <c r="K119" s="12" t="s">
        <v>2093</v>
      </c>
      <c r="L119" s="13">
        <v>44609</v>
      </c>
      <c r="M119" s="11" t="s">
        <v>34</v>
      </c>
      <c r="N119" s="14" t="s">
        <v>2094</v>
      </c>
      <c r="O119" s="15">
        <v>1461994.23</v>
      </c>
      <c r="P119" s="17"/>
      <c r="Q119" s="16"/>
      <c r="R119" s="11"/>
      <c r="S119" s="13">
        <v>44637</v>
      </c>
      <c r="T119" s="18" t="s">
        <v>1924</v>
      </c>
      <c r="U119" s="109" t="s">
        <v>2064</v>
      </c>
    </row>
    <row r="120" spans="1:21" ht="97.5" customHeight="1" x14ac:dyDescent="0.35">
      <c r="A120" s="7" t="s">
        <v>123</v>
      </c>
      <c r="B120" s="11" t="s">
        <v>2058</v>
      </c>
      <c r="C120" s="11" t="s">
        <v>1742</v>
      </c>
      <c r="D120" s="11">
        <v>10406</v>
      </c>
      <c r="E120" s="11" t="s">
        <v>1915</v>
      </c>
      <c r="F120" s="12" t="s">
        <v>2090</v>
      </c>
      <c r="G120" s="16">
        <v>1461994.23</v>
      </c>
      <c r="H120" s="13">
        <v>44393</v>
      </c>
      <c r="I120" s="11" t="s">
        <v>1925</v>
      </c>
      <c r="J120" s="7" t="s">
        <v>1992</v>
      </c>
      <c r="K120" s="12" t="s">
        <v>2095</v>
      </c>
      <c r="L120" s="13">
        <v>44637</v>
      </c>
      <c r="M120" s="11" t="s">
        <v>34</v>
      </c>
      <c r="N120" s="14" t="s">
        <v>2096</v>
      </c>
      <c r="O120" s="15">
        <v>1461994.23</v>
      </c>
      <c r="P120" s="157"/>
      <c r="Q120" s="16"/>
      <c r="R120" s="11"/>
      <c r="S120" s="13">
        <v>44679</v>
      </c>
      <c r="T120" s="18" t="s">
        <v>36</v>
      </c>
      <c r="U120" s="109" t="s">
        <v>2064</v>
      </c>
    </row>
    <row r="121" spans="1:21" ht="97.5" customHeight="1" x14ac:dyDescent="0.35">
      <c r="A121" s="7" t="s">
        <v>123</v>
      </c>
      <c r="B121" s="11" t="s">
        <v>2058</v>
      </c>
      <c r="C121" s="11" t="s">
        <v>1742</v>
      </c>
      <c r="D121" s="11">
        <v>10406</v>
      </c>
      <c r="E121" s="11" t="s">
        <v>1915</v>
      </c>
      <c r="F121" s="12" t="s">
        <v>2090</v>
      </c>
      <c r="G121" s="16">
        <v>1461994.23</v>
      </c>
      <c r="H121" s="13">
        <v>44393</v>
      </c>
      <c r="I121" s="11" t="s">
        <v>1928</v>
      </c>
      <c r="J121" s="7" t="s">
        <v>1992</v>
      </c>
      <c r="K121" s="12" t="s">
        <v>2097</v>
      </c>
      <c r="L121" s="13">
        <v>44668</v>
      </c>
      <c r="M121" s="11" t="s">
        <v>34</v>
      </c>
      <c r="N121" s="14" t="s">
        <v>2098</v>
      </c>
      <c r="O121" s="220"/>
      <c r="P121" s="15">
        <v>1461994.23</v>
      </c>
      <c r="Q121" s="101"/>
      <c r="R121" s="11"/>
      <c r="S121" s="43">
        <v>44700</v>
      </c>
      <c r="T121" s="48" t="s">
        <v>57</v>
      </c>
      <c r="U121" s="109" t="s">
        <v>2064</v>
      </c>
    </row>
    <row r="122" spans="1:21" ht="97.5" customHeight="1" x14ac:dyDescent="0.35">
      <c r="A122" s="7" t="s">
        <v>123</v>
      </c>
      <c r="B122" s="11" t="s">
        <v>2058</v>
      </c>
      <c r="C122" s="11" t="s">
        <v>1742</v>
      </c>
      <c r="D122" s="11">
        <v>10406</v>
      </c>
      <c r="E122" s="11" t="s">
        <v>1915</v>
      </c>
      <c r="F122" s="12" t="s">
        <v>2090</v>
      </c>
      <c r="G122" s="16">
        <v>1461994.23</v>
      </c>
      <c r="H122" s="13">
        <v>44393</v>
      </c>
      <c r="I122" s="11" t="s">
        <v>1931</v>
      </c>
      <c r="J122" s="7" t="s">
        <v>1992</v>
      </c>
      <c r="K122" s="12" t="s">
        <v>2099</v>
      </c>
      <c r="L122" s="13">
        <v>44698</v>
      </c>
      <c r="M122" s="11" t="s">
        <v>34</v>
      </c>
      <c r="N122" s="14" t="s">
        <v>2100</v>
      </c>
      <c r="O122" s="220"/>
      <c r="P122" s="15">
        <v>1461994.23</v>
      </c>
      <c r="Q122" s="101"/>
      <c r="R122" s="11"/>
      <c r="S122" s="13">
        <v>44735</v>
      </c>
      <c r="T122" s="21" t="s">
        <v>118</v>
      </c>
      <c r="U122" s="109" t="s">
        <v>2064</v>
      </c>
    </row>
    <row r="123" spans="1:21" ht="97.5" customHeight="1" x14ac:dyDescent="0.35">
      <c r="A123" s="7" t="s">
        <v>123</v>
      </c>
      <c r="B123" s="11" t="s">
        <v>2058</v>
      </c>
      <c r="C123" s="11" t="s">
        <v>1742</v>
      </c>
      <c r="D123" s="11">
        <v>10406</v>
      </c>
      <c r="E123" s="11" t="s">
        <v>1915</v>
      </c>
      <c r="F123" s="12" t="s">
        <v>2090</v>
      </c>
      <c r="G123" s="16">
        <v>1461994.23</v>
      </c>
      <c r="H123" s="13">
        <v>44393</v>
      </c>
      <c r="I123" s="11" t="s">
        <v>1934</v>
      </c>
      <c r="J123" s="7" t="s">
        <v>1992</v>
      </c>
      <c r="K123" s="12" t="s">
        <v>2101</v>
      </c>
      <c r="L123" s="13">
        <v>44729</v>
      </c>
      <c r="M123" s="11" t="s">
        <v>34</v>
      </c>
      <c r="N123" s="14" t="s">
        <v>2102</v>
      </c>
      <c r="O123" s="220"/>
      <c r="P123" s="15">
        <v>1461994.23</v>
      </c>
      <c r="Q123" s="101"/>
      <c r="R123" s="11"/>
      <c r="S123" s="13">
        <v>44764</v>
      </c>
      <c r="T123" s="21" t="s">
        <v>130</v>
      </c>
      <c r="U123" s="109" t="s">
        <v>2064</v>
      </c>
    </row>
    <row r="124" spans="1:21" ht="97.5" customHeight="1" x14ac:dyDescent="0.35">
      <c r="A124" s="7" t="s">
        <v>123</v>
      </c>
      <c r="B124" s="11" t="s">
        <v>2058</v>
      </c>
      <c r="C124" s="11" t="s">
        <v>1742</v>
      </c>
      <c r="D124" s="11">
        <v>10406</v>
      </c>
      <c r="E124" s="11" t="s">
        <v>1915</v>
      </c>
      <c r="F124" s="12" t="s">
        <v>2090</v>
      </c>
      <c r="G124" s="16">
        <v>1461994.23</v>
      </c>
      <c r="H124" s="13">
        <v>44393</v>
      </c>
      <c r="I124" s="11" t="s">
        <v>1937</v>
      </c>
      <c r="J124" s="7" t="s">
        <v>1992</v>
      </c>
      <c r="K124" s="12" t="s">
        <v>2103</v>
      </c>
      <c r="L124" s="13">
        <v>44759</v>
      </c>
      <c r="M124" s="11" t="s">
        <v>34</v>
      </c>
      <c r="N124" s="14" t="s">
        <v>2104</v>
      </c>
      <c r="O124" s="16"/>
      <c r="P124" s="126"/>
      <c r="Q124" s="15">
        <v>1461994.23</v>
      </c>
      <c r="R124" s="11"/>
      <c r="S124" s="152">
        <v>44795</v>
      </c>
      <c r="T124" s="21" t="s">
        <v>688</v>
      </c>
      <c r="U124" s="109" t="s">
        <v>2064</v>
      </c>
    </row>
    <row r="125" spans="1:21" ht="97.5" customHeight="1" x14ac:dyDescent="0.35">
      <c r="A125" s="7" t="s">
        <v>123</v>
      </c>
      <c r="B125" s="11" t="s">
        <v>2058</v>
      </c>
      <c r="C125" s="11" t="s">
        <v>1742</v>
      </c>
      <c r="D125" s="11">
        <v>10406</v>
      </c>
      <c r="E125" s="11" t="s">
        <v>1915</v>
      </c>
      <c r="F125" s="12" t="s">
        <v>2105</v>
      </c>
      <c r="G125" s="16">
        <v>1461994.23</v>
      </c>
      <c r="H125" s="13">
        <v>44757</v>
      </c>
      <c r="I125" s="11" t="s">
        <v>1941</v>
      </c>
      <c r="J125" s="7" t="s">
        <v>1992</v>
      </c>
      <c r="K125" s="12" t="s">
        <v>2106</v>
      </c>
      <c r="L125" s="13">
        <v>44790</v>
      </c>
      <c r="M125" s="11" t="s">
        <v>34</v>
      </c>
      <c r="N125" s="14" t="s">
        <v>2107</v>
      </c>
      <c r="O125" s="16"/>
      <c r="P125" s="126"/>
      <c r="Q125" s="15">
        <v>1461994.23</v>
      </c>
      <c r="R125" s="17"/>
      <c r="S125" s="170">
        <v>44826</v>
      </c>
      <c r="T125" s="21" t="s">
        <v>428</v>
      </c>
      <c r="U125" s="109" t="s">
        <v>2064</v>
      </c>
    </row>
    <row r="126" spans="1:21" ht="97.5" customHeight="1" x14ac:dyDescent="0.35">
      <c r="A126" s="7" t="s">
        <v>123</v>
      </c>
      <c r="B126" s="11" t="s">
        <v>2058</v>
      </c>
      <c r="C126" s="11" t="s">
        <v>1742</v>
      </c>
      <c r="D126" s="11">
        <v>10406</v>
      </c>
      <c r="E126" s="11" t="s">
        <v>1915</v>
      </c>
      <c r="F126" s="12" t="s">
        <v>2105</v>
      </c>
      <c r="G126" s="16">
        <v>1461994.23</v>
      </c>
      <c r="H126" s="13">
        <v>44757</v>
      </c>
      <c r="I126" s="11" t="s">
        <v>1944</v>
      </c>
      <c r="J126" s="7" t="s">
        <v>1992</v>
      </c>
      <c r="K126" s="12" t="s">
        <v>2108</v>
      </c>
      <c r="L126" s="13">
        <v>44821</v>
      </c>
      <c r="M126" s="11" t="s">
        <v>34</v>
      </c>
      <c r="N126" s="14" t="s">
        <v>2109</v>
      </c>
      <c r="O126" s="16"/>
      <c r="P126" s="126"/>
      <c r="Q126" s="15">
        <v>1461994.23</v>
      </c>
      <c r="R126" s="17"/>
      <c r="S126" s="170">
        <v>44854</v>
      </c>
      <c r="T126" s="21" t="s">
        <v>1041</v>
      </c>
      <c r="U126" s="109" t="s">
        <v>2064</v>
      </c>
    </row>
    <row r="127" spans="1:21" ht="97.5" customHeight="1" x14ac:dyDescent="0.35">
      <c r="A127" s="7" t="s">
        <v>123</v>
      </c>
      <c r="B127" s="11" t="s">
        <v>2058</v>
      </c>
      <c r="C127" s="11" t="s">
        <v>1742</v>
      </c>
      <c r="D127" s="11">
        <v>10406</v>
      </c>
      <c r="E127" s="11" t="s">
        <v>1915</v>
      </c>
      <c r="F127" s="12" t="s">
        <v>2105</v>
      </c>
      <c r="G127" s="16">
        <v>1461994.23</v>
      </c>
      <c r="H127" s="13">
        <v>44757</v>
      </c>
      <c r="I127" s="11" t="s">
        <v>1947</v>
      </c>
      <c r="J127" s="7" t="s">
        <v>1992</v>
      </c>
      <c r="K127" s="12" t="s">
        <v>2110</v>
      </c>
      <c r="L127" s="13">
        <v>44851</v>
      </c>
      <c r="M127" s="11" t="s">
        <v>34</v>
      </c>
      <c r="N127" s="14" t="s">
        <v>2111</v>
      </c>
      <c r="O127" s="16"/>
      <c r="P127" s="16"/>
      <c r="Q127" s="16"/>
      <c r="R127" s="15">
        <v>1461994.23</v>
      </c>
      <c r="S127" s="13">
        <v>44882</v>
      </c>
      <c r="T127" s="29" t="s">
        <v>138</v>
      </c>
      <c r="U127" s="109" t="s">
        <v>2064</v>
      </c>
    </row>
    <row r="128" spans="1:21" ht="97.5" customHeight="1" x14ac:dyDescent="0.35">
      <c r="A128" s="7" t="s">
        <v>123</v>
      </c>
      <c r="B128" s="11" t="s">
        <v>2058</v>
      </c>
      <c r="C128" s="11" t="s">
        <v>1742</v>
      </c>
      <c r="D128" s="11">
        <v>10406</v>
      </c>
      <c r="E128" s="11" t="s">
        <v>1915</v>
      </c>
      <c r="F128" s="12" t="s">
        <v>2105</v>
      </c>
      <c r="G128" s="16">
        <v>1461994.23</v>
      </c>
      <c r="H128" s="13">
        <v>44757</v>
      </c>
      <c r="I128" s="11" t="s">
        <v>1950</v>
      </c>
      <c r="J128" s="7" t="s">
        <v>1992</v>
      </c>
      <c r="K128" s="12" t="s">
        <v>2112</v>
      </c>
      <c r="L128" s="13">
        <v>44882</v>
      </c>
      <c r="M128" s="11" t="s">
        <v>34</v>
      </c>
      <c r="N128" s="14" t="s">
        <v>2113</v>
      </c>
      <c r="O128" s="16"/>
      <c r="P128" s="16"/>
      <c r="Q128" s="16"/>
      <c r="R128" s="15">
        <v>1461994.23</v>
      </c>
      <c r="S128" s="65">
        <v>44917</v>
      </c>
      <c r="T128" s="40" t="s">
        <v>213</v>
      </c>
      <c r="U128" s="109" t="s">
        <v>2064</v>
      </c>
    </row>
    <row r="129" spans="1:21" ht="97.5" customHeight="1" x14ac:dyDescent="0.35">
      <c r="A129" s="7" t="s">
        <v>123</v>
      </c>
      <c r="B129" s="11" t="s">
        <v>2058</v>
      </c>
      <c r="C129" s="11" t="s">
        <v>1742</v>
      </c>
      <c r="D129" s="11">
        <v>10406</v>
      </c>
      <c r="E129" s="11" t="s">
        <v>1915</v>
      </c>
      <c r="F129" s="12" t="s">
        <v>2105</v>
      </c>
      <c r="G129" s="16">
        <v>1461994.23</v>
      </c>
      <c r="H129" s="13">
        <v>44757</v>
      </c>
      <c r="I129" s="11" t="s">
        <v>1953</v>
      </c>
      <c r="J129" s="7" t="s">
        <v>1992</v>
      </c>
      <c r="K129" s="12" t="s">
        <v>2114</v>
      </c>
      <c r="L129" s="13">
        <v>44912</v>
      </c>
      <c r="M129" s="11" t="s">
        <v>34</v>
      </c>
      <c r="N129" s="14" t="s">
        <v>2115</v>
      </c>
      <c r="O129" s="16"/>
      <c r="P129" s="16"/>
      <c r="Q129" s="16"/>
      <c r="R129" s="15">
        <v>1461994.23</v>
      </c>
      <c r="S129" s="65">
        <v>44945</v>
      </c>
      <c r="T129" s="41" t="s">
        <v>242</v>
      </c>
      <c r="U129" s="109" t="s">
        <v>2064</v>
      </c>
    </row>
    <row r="130" spans="1:21" ht="97.5" customHeight="1" x14ac:dyDescent="0.35">
      <c r="A130" s="7" t="s">
        <v>123</v>
      </c>
      <c r="B130" s="11" t="s">
        <v>2058</v>
      </c>
      <c r="C130" s="11" t="s">
        <v>1742</v>
      </c>
      <c r="D130" s="11">
        <v>10406</v>
      </c>
      <c r="E130" s="11" t="s">
        <v>1915</v>
      </c>
      <c r="F130" s="12" t="s">
        <v>2105</v>
      </c>
      <c r="G130" s="16">
        <v>209680.64000000001</v>
      </c>
      <c r="H130" s="13">
        <v>44757</v>
      </c>
      <c r="I130" s="11" t="s">
        <v>1956</v>
      </c>
      <c r="J130" s="7" t="s">
        <v>1992</v>
      </c>
      <c r="K130" s="12" t="s">
        <v>2116</v>
      </c>
      <c r="L130" s="13">
        <v>44874</v>
      </c>
      <c r="M130" s="11" t="s">
        <v>34</v>
      </c>
      <c r="N130" s="14" t="s">
        <v>2117</v>
      </c>
      <c r="O130" s="16"/>
      <c r="P130" s="16"/>
      <c r="Q130" s="16"/>
      <c r="R130" s="15">
        <v>209680.64000000001</v>
      </c>
      <c r="S130" s="13">
        <v>44889</v>
      </c>
      <c r="T130" s="18" t="s">
        <v>177</v>
      </c>
      <c r="U130" s="111" t="s">
        <v>238</v>
      </c>
    </row>
    <row r="131" spans="1:21" ht="86.25" customHeight="1" x14ac:dyDescent="0.35">
      <c r="A131" s="7" t="s">
        <v>190</v>
      </c>
      <c r="B131" s="10" t="s">
        <v>2058</v>
      </c>
      <c r="C131" s="10" t="s">
        <v>2118</v>
      </c>
      <c r="D131" s="10">
        <v>10406</v>
      </c>
      <c r="E131" s="11" t="s">
        <v>2119</v>
      </c>
      <c r="F131" s="30" t="s">
        <v>2120</v>
      </c>
      <c r="G131" s="73">
        <v>7706444.4900000002</v>
      </c>
      <c r="H131" s="13">
        <v>44461</v>
      </c>
      <c r="I131" s="11" t="s">
        <v>1991</v>
      </c>
      <c r="J131" s="10" t="s">
        <v>190</v>
      </c>
      <c r="K131" s="30" t="s">
        <v>2121</v>
      </c>
      <c r="L131" s="13">
        <v>44592</v>
      </c>
      <c r="M131" s="11" t="s">
        <v>34</v>
      </c>
      <c r="N131" s="14" t="s">
        <v>2034</v>
      </c>
      <c r="O131" s="15">
        <v>7706444.4900000002</v>
      </c>
      <c r="P131" s="16"/>
      <c r="Q131" s="16"/>
      <c r="R131" s="11"/>
      <c r="S131" s="13">
        <v>44623</v>
      </c>
      <c r="T131" s="18" t="s">
        <v>1799</v>
      </c>
      <c r="U131" s="109" t="s">
        <v>2064</v>
      </c>
    </row>
    <row r="132" spans="1:21" ht="86.25" customHeight="1" x14ac:dyDescent="0.35">
      <c r="A132" s="7" t="s">
        <v>190</v>
      </c>
      <c r="B132" s="10" t="s">
        <v>2058</v>
      </c>
      <c r="C132" s="10" t="s">
        <v>2118</v>
      </c>
      <c r="D132" s="10">
        <v>10406</v>
      </c>
      <c r="E132" s="11" t="s">
        <v>2119</v>
      </c>
      <c r="F132" s="30" t="s">
        <v>2120</v>
      </c>
      <c r="G132" s="73">
        <v>7706444.4900000002</v>
      </c>
      <c r="H132" s="13">
        <v>44461</v>
      </c>
      <c r="I132" s="11" t="s">
        <v>1996</v>
      </c>
      <c r="J132" s="10" t="s">
        <v>190</v>
      </c>
      <c r="K132" s="30" t="s">
        <v>2122</v>
      </c>
      <c r="L132" s="13">
        <v>44620</v>
      </c>
      <c r="M132" s="11" t="s">
        <v>34</v>
      </c>
      <c r="N132" s="14" t="s">
        <v>2123</v>
      </c>
      <c r="O132" s="15">
        <v>7706444.4900000002</v>
      </c>
      <c r="P132" s="16"/>
      <c r="Q132" s="16"/>
      <c r="R132" s="11"/>
      <c r="S132" s="13">
        <v>44658</v>
      </c>
      <c r="T132" s="18" t="s">
        <v>1999</v>
      </c>
      <c r="U132" s="109" t="s">
        <v>2064</v>
      </c>
    </row>
    <row r="133" spans="1:21" ht="86.25" customHeight="1" x14ac:dyDescent="0.35">
      <c r="A133" s="7" t="s">
        <v>190</v>
      </c>
      <c r="B133" s="10" t="s">
        <v>2058</v>
      </c>
      <c r="C133" s="10" t="s">
        <v>2118</v>
      </c>
      <c r="D133" s="10">
        <v>10406</v>
      </c>
      <c r="E133" s="11" t="s">
        <v>2119</v>
      </c>
      <c r="F133" s="30" t="s">
        <v>2120</v>
      </c>
      <c r="G133" s="73">
        <v>7706444.4900000002</v>
      </c>
      <c r="H133" s="13">
        <v>44461</v>
      </c>
      <c r="I133" s="11" t="s">
        <v>2000</v>
      </c>
      <c r="J133" s="10" t="s">
        <v>190</v>
      </c>
      <c r="K133" s="30" t="s">
        <v>2124</v>
      </c>
      <c r="L133" s="13">
        <v>44651</v>
      </c>
      <c r="M133" s="11" t="s">
        <v>34</v>
      </c>
      <c r="N133" s="14" t="s">
        <v>2125</v>
      </c>
      <c r="O133" s="15">
        <v>7706444.4900000002</v>
      </c>
      <c r="P133" s="108"/>
      <c r="Q133" s="16"/>
      <c r="R133" s="11"/>
      <c r="S133" s="13">
        <v>44686</v>
      </c>
      <c r="T133" s="21" t="s">
        <v>63</v>
      </c>
      <c r="U133" s="109" t="s">
        <v>2064</v>
      </c>
    </row>
    <row r="134" spans="1:21" ht="86.25" customHeight="1" x14ac:dyDescent="0.35">
      <c r="A134" s="7" t="s">
        <v>190</v>
      </c>
      <c r="B134" s="10" t="s">
        <v>2058</v>
      </c>
      <c r="C134" s="10" t="s">
        <v>2118</v>
      </c>
      <c r="D134" s="10">
        <v>10406</v>
      </c>
      <c r="E134" s="11" t="s">
        <v>2119</v>
      </c>
      <c r="F134" s="30" t="s">
        <v>2120</v>
      </c>
      <c r="G134" s="73">
        <v>7706444.4900000002</v>
      </c>
      <c r="H134" s="13">
        <v>44461</v>
      </c>
      <c r="I134" s="11" t="s">
        <v>2003</v>
      </c>
      <c r="J134" s="10" t="s">
        <v>190</v>
      </c>
      <c r="K134" s="30" t="s">
        <v>2126</v>
      </c>
      <c r="L134" s="13">
        <v>44681</v>
      </c>
      <c r="M134" s="11" t="s">
        <v>34</v>
      </c>
      <c r="N134" s="106" t="s">
        <v>2127</v>
      </c>
      <c r="O134" s="110"/>
      <c r="P134" s="15">
        <v>7706444.4900000002</v>
      </c>
      <c r="Q134" s="104"/>
      <c r="R134" s="11"/>
      <c r="S134" s="13">
        <v>44714</v>
      </c>
      <c r="T134" s="21" t="s">
        <v>83</v>
      </c>
      <c r="U134" s="109" t="s">
        <v>2064</v>
      </c>
    </row>
    <row r="135" spans="1:21" ht="86.25" customHeight="1" x14ac:dyDescent="0.35">
      <c r="A135" s="7" t="s">
        <v>190</v>
      </c>
      <c r="B135" s="10" t="s">
        <v>2058</v>
      </c>
      <c r="C135" s="10" t="s">
        <v>2118</v>
      </c>
      <c r="D135" s="10">
        <v>10406</v>
      </c>
      <c r="E135" s="11" t="s">
        <v>2119</v>
      </c>
      <c r="F135" s="30" t="s">
        <v>2120</v>
      </c>
      <c r="G135" s="73">
        <v>7706444.4900000002</v>
      </c>
      <c r="H135" s="13">
        <v>44461</v>
      </c>
      <c r="I135" s="11" t="s">
        <v>2006</v>
      </c>
      <c r="J135" s="10" t="s">
        <v>190</v>
      </c>
      <c r="K135" s="30" t="s">
        <v>2128</v>
      </c>
      <c r="L135" s="13">
        <v>44712</v>
      </c>
      <c r="M135" s="11" t="s">
        <v>34</v>
      </c>
      <c r="N135" s="106" t="s">
        <v>2129</v>
      </c>
      <c r="O135" s="110"/>
      <c r="P135" s="15">
        <v>7706444.4900000002</v>
      </c>
      <c r="Q135" s="104"/>
      <c r="R135" s="11"/>
      <c r="S135" s="13">
        <v>44749</v>
      </c>
      <c r="T135" s="21" t="s">
        <v>100</v>
      </c>
      <c r="U135" s="109" t="s">
        <v>2064</v>
      </c>
    </row>
    <row r="136" spans="1:21" ht="86.25" customHeight="1" x14ac:dyDescent="0.35">
      <c r="A136" s="7" t="s">
        <v>190</v>
      </c>
      <c r="B136" s="10" t="s">
        <v>2058</v>
      </c>
      <c r="C136" s="10" t="s">
        <v>2118</v>
      </c>
      <c r="D136" s="10">
        <v>10406</v>
      </c>
      <c r="E136" s="11" t="s">
        <v>2119</v>
      </c>
      <c r="F136" s="30" t="s">
        <v>2120</v>
      </c>
      <c r="G136" s="73">
        <v>7706444.4900000002</v>
      </c>
      <c r="H136" s="13">
        <v>44461</v>
      </c>
      <c r="I136" s="11" t="s">
        <v>2009</v>
      </c>
      <c r="J136" s="10" t="s">
        <v>190</v>
      </c>
      <c r="K136" s="30" t="s">
        <v>2130</v>
      </c>
      <c r="L136" s="13">
        <v>44742</v>
      </c>
      <c r="M136" s="11" t="s">
        <v>34</v>
      </c>
      <c r="N136" s="106" t="s">
        <v>2131</v>
      </c>
      <c r="O136" s="105"/>
      <c r="P136" s="15">
        <v>7706444.4900000002</v>
      </c>
      <c r="Q136" s="104"/>
      <c r="R136" s="11"/>
      <c r="S136" s="13">
        <v>44777</v>
      </c>
      <c r="T136" s="21" t="s">
        <v>295</v>
      </c>
      <c r="U136" s="109" t="s">
        <v>2064</v>
      </c>
    </row>
    <row r="137" spans="1:21" ht="86.25" customHeight="1" x14ac:dyDescent="0.35">
      <c r="A137" s="7" t="s">
        <v>190</v>
      </c>
      <c r="B137" s="10" t="s">
        <v>2058</v>
      </c>
      <c r="C137" s="10" t="s">
        <v>2118</v>
      </c>
      <c r="D137" s="10">
        <v>10406</v>
      </c>
      <c r="E137" s="11" t="s">
        <v>2119</v>
      </c>
      <c r="F137" s="30" t="s">
        <v>2120</v>
      </c>
      <c r="G137" s="73">
        <v>7706444.4900000002</v>
      </c>
      <c r="H137" s="13">
        <v>44461</v>
      </c>
      <c r="I137" s="11" t="s">
        <v>2012</v>
      </c>
      <c r="J137" s="10" t="s">
        <v>190</v>
      </c>
      <c r="K137" s="30" t="s">
        <v>2132</v>
      </c>
      <c r="L137" s="13">
        <v>44773</v>
      </c>
      <c r="M137" s="11" t="s">
        <v>34</v>
      </c>
      <c r="N137" s="106" t="s">
        <v>2133</v>
      </c>
      <c r="O137" s="20"/>
      <c r="P137" s="124"/>
      <c r="Q137" s="107">
        <v>7706444.4900000002</v>
      </c>
      <c r="R137" s="11"/>
      <c r="S137" s="170">
        <v>44805</v>
      </c>
      <c r="T137" s="21" t="s">
        <v>539</v>
      </c>
      <c r="U137" s="109" t="s">
        <v>2064</v>
      </c>
    </row>
    <row r="138" spans="1:21" ht="86.25" customHeight="1" x14ac:dyDescent="0.35">
      <c r="A138" s="7" t="s">
        <v>190</v>
      </c>
      <c r="B138" s="10" t="s">
        <v>2058</v>
      </c>
      <c r="C138" s="10" t="s">
        <v>2118</v>
      </c>
      <c r="D138" s="10">
        <v>10406</v>
      </c>
      <c r="E138" s="11" t="s">
        <v>2119</v>
      </c>
      <c r="F138" s="30" t="s">
        <v>2120</v>
      </c>
      <c r="G138" s="73">
        <v>7706444.4900000002</v>
      </c>
      <c r="H138" s="13">
        <v>44461</v>
      </c>
      <c r="I138" s="11" t="s">
        <v>2015</v>
      </c>
      <c r="J138" s="10" t="s">
        <v>190</v>
      </c>
      <c r="K138" s="30" t="s">
        <v>2134</v>
      </c>
      <c r="L138" s="13">
        <v>44804</v>
      </c>
      <c r="M138" s="11" t="s">
        <v>34</v>
      </c>
      <c r="N138" s="106" t="s">
        <v>2135</v>
      </c>
      <c r="O138" s="20"/>
      <c r="P138" s="124"/>
      <c r="Q138" s="107">
        <v>7706444.4900000002</v>
      </c>
      <c r="R138" s="11"/>
      <c r="S138" s="170">
        <v>44840</v>
      </c>
      <c r="T138" s="21" t="s">
        <v>391</v>
      </c>
      <c r="U138" s="109" t="s">
        <v>2064</v>
      </c>
    </row>
    <row r="139" spans="1:21" ht="86.25" customHeight="1" x14ac:dyDescent="0.35">
      <c r="A139" s="7" t="s">
        <v>190</v>
      </c>
      <c r="B139" s="10" t="s">
        <v>2058</v>
      </c>
      <c r="C139" s="10" t="s">
        <v>2118</v>
      </c>
      <c r="D139" s="10">
        <v>10406</v>
      </c>
      <c r="E139" s="11" t="s">
        <v>2119</v>
      </c>
      <c r="F139" s="30" t="s">
        <v>2120</v>
      </c>
      <c r="G139" s="73">
        <v>7706444.4900000002</v>
      </c>
      <c r="H139" s="13">
        <v>44461</v>
      </c>
      <c r="I139" s="11" t="s">
        <v>2018</v>
      </c>
      <c r="J139" s="10" t="s">
        <v>190</v>
      </c>
      <c r="K139" s="30" t="s">
        <v>2136</v>
      </c>
      <c r="L139" s="13">
        <v>44834</v>
      </c>
      <c r="M139" s="11" t="s">
        <v>34</v>
      </c>
      <c r="N139" s="106" t="s">
        <v>2137</v>
      </c>
      <c r="O139" s="20"/>
      <c r="P139" s="124"/>
      <c r="Q139" s="107">
        <v>7706444.4900000002</v>
      </c>
      <c r="R139" s="11"/>
      <c r="S139" s="65">
        <v>44868</v>
      </c>
      <c r="T139" s="40" t="s">
        <v>306</v>
      </c>
      <c r="U139" s="109" t="s">
        <v>2064</v>
      </c>
    </row>
    <row r="140" spans="1:21" ht="86.25" customHeight="1" x14ac:dyDescent="0.35">
      <c r="A140" s="7" t="s">
        <v>190</v>
      </c>
      <c r="B140" s="10" t="s">
        <v>2058</v>
      </c>
      <c r="C140" s="10" t="s">
        <v>2118</v>
      </c>
      <c r="D140" s="10">
        <v>10406</v>
      </c>
      <c r="E140" s="11" t="s">
        <v>2119</v>
      </c>
      <c r="F140" s="30" t="s">
        <v>2120</v>
      </c>
      <c r="G140" s="73">
        <v>7706444.4900000002</v>
      </c>
      <c r="H140" s="13">
        <v>44461</v>
      </c>
      <c r="I140" s="11" t="s">
        <v>2021</v>
      </c>
      <c r="J140" s="10" t="s">
        <v>190</v>
      </c>
      <c r="K140" s="30" t="s">
        <v>2138</v>
      </c>
      <c r="L140" s="13">
        <v>44865</v>
      </c>
      <c r="M140" s="11" t="s">
        <v>34</v>
      </c>
      <c r="N140" s="106" t="s">
        <v>2139</v>
      </c>
      <c r="O140" s="20"/>
      <c r="P140" s="16"/>
      <c r="Q140" s="12"/>
      <c r="R140" s="107">
        <v>7706444.4900000002</v>
      </c>
      <c r="S140" s="65">
        <v>44896</v>
      </c>
      <c r="T140" s="40" t="s">
        <v>168</v>
      </c>
      <c r="U140" s="109" t="s">
        <v>2064</v>
      </c>
    </row>
    <row r="141" spans="1:21" ht="86.25" customHeight="1" x14ac:dyDescent="0.35">
      <c r="A141" s="25" t="s">
        <v>190</v>
      </c>
      <c r="B141" s="77" t="s">
        <v>2058</v>
      </c>
      <c r="C141" s="77" t="s">
        <v>2118</v>
      </c>
      <c r="D141" s="77">
        <v>10406</v>
      </c>
      <c r="E141" s="26" t="s">
        <v>2119</v>
      </c>
      <c r="F141" s="115" t="s">
        <v>2140</v>
      </c>
      <c r="G141" s="116">
        <v>7706444.4900000002</v>
      </c>
      <c r="H141" s="27">
        <v>44473</v>
      </c>
      <c r="I141" s="26" t="s">
        <v>2024</v>
      </c>
      <c r="J141" s="77" t="s">
        <v>190</v>
      </c>
      <c r="K141" s="115" t="s">
        <v>2141</v>
      </c>
      <c r="L141" s="27">
        <v>44895</v>
      </c>
      <c r="M141" s="26" t="s">
        <v>34</v>
      </c>
      <c r="N141" s="14" t="s">
        <v>2142</v>
      </c>
      <c r="O141" s="16"/>
      <c r="P141" s="16"/>
      <c r="Q141" s="16"/>
      <c r="R141" s="15">
        <v>7706444.4900000002</v>
      </c>
      <c r="S141" s="170">
        <v>44938</v>
      </c>
      <c r="T141" s="21" t="s">
        <v>208</v>
      </c>
      <c r="U141" s="128" t="s">
        <v>2064</v>
      </c>
    </row>
    <row r="142" spans="1:21" ht="86.25" customHeight="1" x14ac:dyDescent="0.35">
      <c r="A142" s="7" t="s">
        <v>190</v>
      </c>
      <c r="B142" s="10" t="s">
        <v>2058</v>
      </c>
      <c r="C142" s="10" t="s">
        <v>2118</v>
      </c>
      <c r="D142" s="10">
        <v>10406</v>
      </c>
      <c r="E142" s="11" t="s">
        <v>2119</v>
      </c>
      <c r="F142" s="30" t="s">
        <v>2140</v>
      </c>
      <c r="G142" s="73">
        <v>7706444.4900000002</v>
      </c>
      <c r="H142" s="27">
        <v>44473</v>
      </c>
      <c r="I142" s="11" t="s">
        <v>2027</v>
      </c>
      <c r="J142" s="10" t="s">
        <v>190</v>
      </c>
      <c r="K142" s="30" t="s">
        <v>2143</v>
      </c>
      <c r="L142" s="13">
        <v>44926</v>
      </c>
      <c r="M142" s="11" t="s">
        <v>34</v>
      </c>
      <c r="N142" s="14" t="s">
        <v>2144</v>
      </c>
      <c r="O142" s="16"/>
      <c r="P142" s="16"/>
      <c r="Q142" s="16"/>
      <c r="R142" s="15">
        <v>7706444.4900000002</v>
      </c>
      <c r="S142" s="13">
        <v>44953</v>
      </c>
      <c r="T142" s="29" t="s">
        <v>2030</v>
      </c>
      <c r="U142" s="7" t="s">
        <v>2064</v>
      </c>
    </row>
    <row r="143" spans="1:21" ht="48" x14ac:dyDescent="0.35">
      <c r="A143" s="7" t="s">
        <v>1207</v>
      </c>
      <c r="B143" s="11" t="s">
        <v>2145</v>
      </c>
      <c r="C143" s="11" t="s">
        <v>2146</v>
      </c>
      <c r="D143" s="11">
        <v>10299</v>
      </c>
      <c r="E143" s="11" t="s">
        <v>2147</v>
      </c>
      <c r="F143" s="11" t="s">
        <v>2148</v>
      </c>
      <c r="G143" s="16">
        <v>556582.52</v>
      </c>
      <c r="H143" s="13">
        <v>44531</v>
      </c>
      <c r="I143" s="11" t="s">
        <v>1991</v>
      </c>
      <c r="J143" s="11" t="s">
        <v>2061</v>
      </c>
      <c r="K143" s="12" t="s">
        <v>2149</v>
      </c>
      <c r="L143" s="13">
        <v>44592</v>
      </c>
      <c r="M143" s="18" t="s">
        <v>34</v>
      </c>
      <c r="N143" s="14" t="s">
        <v>2150</v>
      </c>
      <c r="O143" s="15">
        <v>556582.52</v>
      </c>
      <c r="P143" s="104"/>
      <c r="Q143" s="16"/>
      <c r="R143" s="16"/>
      <c r="S143" s="13">
        <v>44623</v>
      </c>
      <c r="T143" s="11" t="s">
        <v>1799</v>
      </c>
      <c r="U143" s="70" t="s">
        <v>624</v>
      </c>
    </row>
    <row r="144" spans="1:21" ht="48" x14ac:dyDescent="0.35">
      <c r="A144" s="120" t="s">
        <v>1207</v>
      </c>
      <c r="B144" s="23" t="s">
        <v>2145</v>
      </c>
      <c r="C144" s="23" t="s">
        <v>2146</v>
      </c>
      <c r="D144" s="23">
        <v>10299</v>
      </c>
      <c r="E144" s="23" t="s">
        <v>2147</v>
      </c>
      <c r="F144" s="23" t="s">
        <v>2148</v>
      </c>
      <c r="G144" s="126">
        <v>556582.52</v>
      </c>
      <c r="H144" s="125">
        <v>44531</v>
      </c>
      <c r="I144" s="23" t="s">
        <v>1996</v>
      </c>
      <c r="J144" s="23" t="s">
        <v>2061</v>
      </c>
      <c r="K144" s="124" t="s">
        <v>2151</v>
      </c>
      <c r="L144" s="125">
        <v>44620</v>
      </c>
      <c r="M144" s="24" t="s">
        <v>34</v>
      </c>
      <c r="N144" s="14" t="s">
        <v>2152</v>
      </c>
      <c r="O144" s="15">
        <v>556582.52</v>
      </c>
      <c r="P144" s="137"/>
      <c r="Q144" s="126"/>
      <c r="R144" s="126"/>
      <c r="S144" s="125">
        <v>44658</v>
      </c>
      <c r="T144" s="24" t="s">
        <v>1999</v>
      </c>
      <c r="U144" s="127" t="s">
        <v>624</v>
      </c>
    </row>
    <row r="145" spans="1:21" ht="48" x14ac:dyDescent="0.35">
      <c r="A145" s="7" t="s">
        <v>1207</v>
      </c>
      <c r="B145" s="11" t="s">
        <v>2145</v>
      </c>
      <c r="C145" s="11" t="s">
        <v>2146</v>
      </c>
      <c r="D145" s="11">
        <v>10299</v>
      </c>
      <c r="E145" s="11" t="s">
        <v>2147</v>
      </c>
      <c r="F145" s="11" t="s">
        <v>2148</v>
      </c>
      <c r="G145" s="16">
        <v>556582.52</v>
      </c>
      <c r="H145" s="13">
        <v>44531</v>
      </c>
      <c r="I145" s="11" t="s">
        <v>2000</v>
      </c>
      <c r="J145" s="11" t="s">
        <v>2061</v>
      </c>
      <c r="K145" s="12" t="s">
        <v>2153</v>
      </c>
      <c r="L145" s="13">
        <v>44651</v>
      </c>
      <c r="M145" s="18" t="s">
        <v>34</v>
      </c>
      <c r="N145" s="106" t="s">
        <v>2154</v>
      </c>
      <c r="O145" s="15">
        <v>556582.52</v>
      </c>
      <c r="P145" s="150"/>
      <c r="Q145" s="16"/>
      <c r="R145" s="16"/>
      <c r="S145" s="13">
        <v>44686</v>
      </c>
      <c r="T145" s="21" t="s">
        <v>63</v>
      </c>
      <c r="U145" s="103" t="s">
        <v>624</v>
      </c>
    </row>
    <row r="146" spans="1:21" ht="48" x14ac:dyDescent="0.35">
      <c r="A146" s="7" t="s">
        <v>1207</v>
      </c>
      <c r="B146" s="11" t="s">
        <v>2145</v>
      </c>
      <c r="C146" s="11" t="s">
        <v>2146</v>
      </c>
      <c r="D146" s="11">
        <v>10299</v>
      </c>
      <c r="E146" s="11" t="s">
        <v>2147</v>
      </c>
      <c r="F146" s="11" t="s">
        <v>2148</v>
      </c>
      <c r="G146" s="16">
        <v>556582.52</v>
      </c>
      <c r="H146" s="13">
        <v>44531</v>
      </c>
      <c r="I146" s="11" t="s">
        <v>2003</v>
      </c>
      <c r="J146" s="11" t="s">
        <v>2061</v>
      </c>
      <c r="K146" s="12" t="s">
        <v>2155</v>
      </c>
      <c r="L146" s="13">
        <v>44681</v>
      </c>
      <c r="M146" s="18" t="s">
        <v>34</v>
      </c>
      <c r="N146" s="14" t="s">
        <v>2156</v>
      </c>
      <c r="O146" s="138"/>
      <c r="P146" s="15">
        <v>556582.52</v>
      </c>
      <c r="Q146" s="104"/>
      <c r="R146" s="16"/>
      <c r="S146" s="13">
        <v>44714</v>
      </c>
      <c r="T146" s="21" t="s">
        <v>83</v>
      </c>
      <c r="U146" s="103" t="s">
        <v>624</v>
      </c>
    </row>
    <row r="147" spans="1:21" ht="86.25" customHeight="1" x14ac:dyDescent="0.35">
      <c r="A147" s="7" t="s">
        <v>1207</v>
      </c>
      <c r="B147" s="11" t="s">
        <v>2145</v>
      </c>
      <c r="C147" s="11" t="s">
        <v>2146</v>
      </c>
      <c r="D147" s="11">
        <v>10299</v>
      </c>
      <c r="E147" s="11" t="s">
        <v>2147</v>
      </c>
      <c r="F147" s="11" t="s">
        <v>2148</v>
      </c>
      <c r="G147" s="16">
        <v>556582.52</v>
      </c>
      <c r="H147" s="13">
        <v>44531</v>
      </c>
      <c r="I147" s="11" t="s">
        <v>2006</v>
      </c>
      <c r="J147" s="11" t="s">
        <v>2061</v>
      </c>
      <c r="K147" s="12" t="s">
        <v>2157</v>
      </c>
      <c r="L147" s="13">
        <v>44712</v>
      </c>
      <c r="M147" s="18" t="s">
        <v>34</v>
      </c>
      <c r="N147" s="14" t="s">
        <v>2158</v>
      </c>
      <c r="O147" s="138"/>
      <c r="P147" s="15">
        <v>556582.52</v>
      </c>
      <c r="Q147" s="104"/>
      <c r="R147" s="16"/>
      <c r="S147" s="13">
        <v>44749</v>
      </c>
      <c r="T147" s="21" t="s">
        <v>100</v>
      </c>
      <c r="U147" s="103" t="s">
        <v>624</v>
      </c>
    </row>
    <row r="148" spans="1:21" ht="86.25" customHeight="1" x14ac:dyDescent="0.35">
      <c r="A148" s="7" t="s">
        <v>1207</v>
      </c>
      <c r="B148" s="11" t="s">
        <v>2145</v>
      </c>
      <c r="C148" s="11" t="s">
        <v>2146</v>
      </c>
      <c r="D148" s="11">
        <v>10299</v>
      </c>
      <c r="E148" s="11" t="s">
        <v>2147</v>
      </c>
      <c r="F148" s="11" t="s">
        <v>2148</v>
      </c>
      <c r="G148" s="16">
        <v>556582.52</v>
      </c>
      <c r="H148" s="13">
        <v>44531</v>
      </c>
      <c r="I148" s="11" t="s">
        <v>2009</v>
      </c>
      <c r="J148" s="11" t="s">
        <v>2061</v>
      </c>
      <c r="K148" s="12" t="s">
        <v>2159</v>
      </c>
      <c r="L148" s="13">
        <v>44742</v>
      </c>
      <c r="M148" s="11" t="s">
        <v>34</v>
      </c>
      <c r="N148" s="14" t="s">
        <v>2160</v>
      </c>
      <c r="O148" s="105"/>
      <c r="P148" s="15">
        <v>556582.52</v>
      </c>
      <c r="Q148" s="104"/>
      <c r="R148" s="16"/>
      <c r="S148" s="13">
        <v>44777</v>
      </c>
      <c r="T148" s="21" t="s">
        <v>295</v>
      </c>
      <c r="U148" s="103" t="s">
        <v>624</v>
      </c>
    </row>
    <row r="149" spans="1:21" ht="83.25" customHeight="1" x14ac:dyDescent="0.35">
      <c r="A149" s="7" t="s">
        <v>1207</v>
      </c>
      <c r="B149" s="11" t="s">
        <v>2145</v>
      </c>
      <c r="C149" s="11" t="s">
        <v>2146</v>
      </c>
      <c r="D149" s="11">
        <v>10299</v>
      </c>
      <c r="E149" s="11" t="s">
        <v>2147</v>
      </c>
      <c r="F149" s="11" t="s">
        <v>2148</v>
      </c>
      <c r="G149" s="16">
        <v>556582.52</v>
      </c>
      <c r="H149" s="13">
        <v>44531</v>
      </c>
      <c r="I149" s="11" t="s">
        <v>2012</v>
      </c>
      <c r="J149" s="11" t="s">
        <v>2061</v>
      </c>
      <c r="K149" s="12" t="s">
        <v>2161</v>
      </c>
      <c r="L149" s="13">
        <v>44773</v>
      </c>
      <c r="M149" s="11" t="s">
        <v>34</v>
      </c>
      <c r="N149" s="14" t="s">
        <v>2162</v>
      </c>
      <c r="O149" s="20"/>
      <c r="P149" s="124"/>
      <c r="Q149" s="107">
        <v>556582.52</v>
      </c>
      <c r="R149" s="16"/>
      <c r="S149" s="170">
        <v>44805</v>
      </c>
      <c r="T149" s="21" t="s">
        <v>539</v>
      </c>
      <c r="U149" s="103" t="s">
        <v>624</v>
      </c>
    </row>
    <row r="150" spans="1:21" ht="87.75" customHeight="1" x14ac:dyDescent="0.35">
      <c r="A150" s="7" t="s">
        <v>1207</v>
      </c>
      <c r="B150" s="11" t="s">
        <v>2145</v>
      </c>
      <c r="C150" s="11" t="s">
        <v>2146</v>
      </c>
      <c r="D150" s="11">
        <v>10299</v>
      </c>
      <c r="E150" s="11" t="s">
        <v>2147</v>
      </c>
      <c r="F150" s="11" t="s">
        <v>2148</v>
      </c>
      <c r="G150" s="16">
        <v>556582.52</v>
      </c>
      <c r="H150" s="13">
        <v>44531</v>
      </c>
      <c r="I150" s="11" t="s">
        <v>2015</v>
      </c>
      <c r="J150" s="11" t="s">
        <v>2061</v>
      </c>
      <c r="K150" s="12" t="s">
        <v>2163</v>
      </c>
      <c r="L150" s="13">
        <v>44804</v>
      </c>
      <c r="M150" s="11" t="s">
        <v>34</v>
      </c>
      <c r="N150" s="14" t="s">
        <v>2164</v>
      </c>
      <c r="O150" s="20"/>
      <c r="P150" s="124"/>
      <c r="Q150" s="107">
        <v>556582.52</v>
      </c>
      <c r="R150" s="16"/>
      <c r="S150" s="170">
        <v>44840</v>
      </c>
      <c r="T150" s="118" t="s">
        <v>391</v>
      </c>
      <c r="U150" s="103" t="s">
        <v>624</v>
      </c>
    </row>
    <row r="151" spans="1:21" ht="91.5" customHeight="1" x14ac:dyDescent="0.35">
      <c r="A151" s="7" t="s">
        <v>1207</v>
      </c>
      <c r="B151" s="11" t="s">
        <v>2145</v>
      </c>
      <c r="C151" s="11" t="s">
        <v>2146</v>
      </c>
      <c r="D151" s="11">
        <v>10299</v>
      </c>
      <c r="E151" s="11" t="s">
        <v>2147</v>
      </c>
      <c r="F151" s="11" t="s">
        <v>2148</v>
      </c>
      <c r="G151" s="16">
        <v>556582.52</v>
      </c>
      <c r="H151" s="13">
        <v>44531</v>
      </c>
      <c r="I151" s="11" t="s">
        <v>2018</v>
      </c>
      <c r="J151" s="11" t="s">
        <v>2061</v>
      </c>
      <c r="K151" s="12" t="s">
        <v>2165</v>
      </c>
      <c r="L151" s="13">
        <v>44834</v>
      </c>
      <c r="M151" s="11" t="s">
        <v>34</v>
      </c>
      <c r="N151" s="14" t="s">
        <v>2166</v>
      </c>
      <c r="O151" s="20"/>
      <c r="P151" s="124"/>
      <c r="Q151" s="107">
        <v>556582.52</v>
      </c>
      <c r="R151" s="16"/>
      <c r="S151" s="65">
        <v>44868</v>
      </c>
      <c r="T151" s="59" t="s">
        <v>306</v>
      </c>
      <c r="U151" s="285" t="s">
        <v>624</v>
      </c>
    </row>
    <row r="152" spans="1:21" ht="79.5" customHeight="1" x14ac:dyDescent="0.35">
      <c r="A152" s="7" t="s">
        <v>1207</v>
      </c>
      <c r="B152" s="11" t="s">
        <v>2145</v>
      </c>
      <c r="C152" s="11" t="s">
        <v>2146</v>
      </c>
      <c r="D152" s="11">
        <v>10299</v>
      </c>
      <c r="E152" s="11" t="s">
        <v>2147</v>
      </c>
      <c r="F152" s="11" t="s">
        <v>2148</v>
      </c>
      <c r="G152" s="16">
        <v>556582.52</v>
      </c>
      <c r="H152" s="13">
        <v>44531</v>
      </c>
      <c r="I152" s="11" t="s">
        <v>2021</v>
      </c>
      <c r="J152" s="11" t="s">
        <v>2061</v>
      </c>
      <c r="K152" s="12" t="s">
        <v>2167</v>
      </c>
      <c r="L152" s="13">
        <v>44865</v>
      </c>
      <c r="M152" s="11" t="s">
        <v>34</v>
      </c>
      <c r="N152" s="14" t="s">
        <v>2168</v>
      </c>
      <c r="O152" s="16"/>
      <c r="P152" s="16"/>
      <c r="Q152" s="16"/>
      <c r="R152" s="15">
        <v>556582.52</v>
      </c>
      <c r="S152" s="65">
        <v>44896</v>
      </c>
      <c r="T152" s="59" t="s">
        <v>168</v>
      </c>
      <c r="U152" s="285" t="s">
        <v>624</v>
      </c>
    </row>
    <row r="153" spans="1:21" ht="75" customHeight="1" x14ac:dyDescent="0.35">
      <c r="A153" s="7" t="s">
        <v>1207</v>
      </c>
      <c r="B153" s="11" t="s">
        <v>2145</v>
      </c>
      <c r="C153" s="11" t="s">
        <v>2146</v>
      </c>
      <c r="D153" s="11">
        <v>10299</v>
      </c>
      <c r="E153" s="11" t="s">
        <v>2147</v>
      </c>
      <c r="F153" s="11" t="s">
        <v>2148</v>
      </c>
      <c r="G153" s="16">
        <v>556582.52</v>
      </c>
      <c r="H153" s="13">
        <v>44531</v>
      </c>
      <c r="I153" s="11" t="s">
        <v>2024</v>
      </c>
      <c r="J153" s="11" t="s">
        <v>2061</v>
      </c>
      <c r="K153" s="12" t="s">
        <v>2169</v>
      </c>
      <c r="L153" s="13">
        <v>44895</v>
      </c>
      <c r="M153" s="11" t="s">
        <v>34</v>
      </c>
      <c r="N153" s="14" t="s">
        <v>2170</v>
      </c>
      <c r="O153" s="16"/>
      <c r="P153" s="16"/>
      <c r="Q153" s="16"/>
      <c r="R153" s="15">
        <v>556582.52</v>
      </c>
      <c r="S153" s="319">
        <v>44938</v>
      </c>
      <c r="T153" s="29" t="s">
        <v>208</v>
      </c>
      <c r="U153" s="377" t="s">
        <v>624</v>
      </c>
    </row>
    <row r="154" spans="1:21" ht="76.5" customHeight="1" x14ac:dyDescent="0.35">
      <c r="A154" s="7" t="s">
        <v>1207</v>
      </c>
      <c r="B154" s="11" t="s">
        <v>2145</v>
      </c>
      <c r="C154" s="11" t="s">
        <v>2146</v>
      </c>
      <c r="D154" s="11">
        <v>10299</v>
      </c>
      <c r="E154" s="11" t="s">
        <v>2147</v>
      </c>
      <c r="F154" s="11" t="s">
        <v>2171</v>
      </c>
      <c r="G154" s="16">
        <v>556582.52</v>
      </c>
      <c r="H154" s="13">
        <v>44875</v>
      </c>
      <c r="I154" s="11" t="s">
        <v>2027</v>
      </c>
      <c r="J154" s="11" t="s">
        <v>2061</v>
      </c>
      <c r="K154" s="12" t="s">
        <v>2172</v>
      </c>
      <c r="L154" s="13">
        <v>44926</v>
      </c>
      <c r="M154" s="11" t="s">
        <v>34</v>
      </c>
      <c r="N154" s="14" t="s">
        <v>2173</v>
      </c>
      <c r="O154" s="16"/>
      <c r="P154" s="16"/>
      <c r="Q154" s="16"/>
      <c r="R154" s="15">
        <v>556582.52</v>
      </c>
      <c r="S154" s="13">
        <v>44953</v>
      </c>
      <c r="T154" s="29" t="s">
        <v>2030</v>
      </c>
      <c r="U154" s="70" t="s">
        <v>624</v>
      </c>
    </row>
    <row r="155" spans="1:21" ht="32" x14ac:dyDescent="0.35">
      <c r="A155" s="7" t="s">
        <v>28</v>
      </c>
      <c r="B155" s="11" t="s">
        <v>2174</v>
      </c>
      <c r="C155" s="11" t="s">
        <v>2175</v>
      </c>
      <c r="D155" s="11">
        <v>10805</v>
      </c>
      <c r="E155" s="11" t="s">
        <v>2176</v>
      </c>
      <c r="F155" s="12" t="s">
        <v>2177</v>
      </c>
      <c r="G155" s="16" t="s">
        <v>2178</v>
      </c>
      <c r="H155" s="13">
        <v>44608</v>
      </c>
      <c r="I155" s="11" t="s">
        <v>235</v>
      </c>
      <c r="J155" s="11" t="s">
        <v>235</v>
      </c>
      <c r="K155" s="9" t="s">
        <v>2179</v>
      </c>
      <c r="L155" s="13">
        <v>44610</v>
      </c>
      <c r="M155" s="11" t="s">
        <v>34</v>
      </c>
      <c r="N155" s="106" t="s">
        <v>2180</v>
      </c>
      <c r="O155" s="107" t="s">
        <v>2178</v>
      </c>
      <c r="P155" s="104"/>
      <c r="Q155" s="16"/>
      <c r="R155" s="16"/>
      <c r="S155" s="13">
        <v>44679</v>
      </c>
      <c r="T155" s="18" t="s">
        <v>36</v>
      </c>
      <c r="U155" s="102" t="s">
        <v>624</v>
      </c>
    </row>
    <row r="156" spans="1:21" ht="32" x14ac:dyDescent="0.35">
      <c r="A156" s="7" t="s">
        <v>28</v>
      </c>
      <c r="B156" s="11" t="s">
        <v>2174</v>
      </c>
      <c r="C156" s="11" t="s">
        <v>2175</v>
      </c>
      <c r="D156" s="11">
        <v>10805</v>
      </c>
      <c r="E156" s="11" t="s">
        <v>2176</v>
      </c>
      <c r="F156" s="12" t="s">
        <v>2181</v>
      </c>
      <c r="G156" s="16" t="s">
        <v>2182</v>
      </c>
      <c r="H156" s="13">
        <v>44628</v>
      </c>
      <c r="I156" s="11" t="s">
        <v>235</v>
      </c>
      <c r="J156" s="11" t="s">
        <v>235</v>
      </c>
      <c r="K156" s="9" t="s">
        <v>2183</v>
      </c>
      <c r="L156" s="13">
        <v>44630</v>
      </c>
      <c r="M156" s="11" t="s">
        <v>34</v>
      </c>
      <c r="N156" s="106" t="s">
        <v>2184</v>
      </c>
      <c r="O156" s="107" t="s">
        <v>2182</v>
      </c>
      <c r="P156" s="150"/>
      <c r="Q156" s="16"/>
      <c r="R156" s="16"/>
      <c r="S156" s="13">
        <v>44679</v>
      </c>
      <c r="T156" s="18" t="s">
        <v>36</v>
      </c>
      <c r="U156" s="103" t="s">
        <v>624</v>
      </c>
    </row>
    <row r="157" spans="1:21" ht="32" x14ac:dyDescent="0.35">
      <c r="A157" s="7" t="s">
        <v>28</v>
      </c>
      <c r="B157" s="11" t="s">
        <v>2174</v>
      </c>
      <c r="C157" s="11" t="s">
        <v>2175</v>
      </c>
      <c r="D157" s="11">
        <v>10805</v>
      </c>
      <c r="E157" s="11" t="s">
        <v>2176</v>
      </c>
      <c r="F157" s="12" t="s">
        <v>2185</v>
      </c>
      <c r="G157" s="16" t="s">
        <v>2178</v>
      </c>
      <c r="H157" s="13">
        <v>44677</v>
      </c>
      <c r="I157" s="11" t="s">
        <v>235</v>
      </c>
      <c r="J157" s="11" t="s">
        <v>235</v>
      </c>
      <c r="K157" s="9" t="s">
        <v>2186</v>
      </c>
      <c r="L157" s="13">
        <v>44677</v>
      </c>
      <c r="M157" s="11" t="s">
        <v>34</v>
      </c>
      <c r="N157" s="74" t="s">
        <v>2187</v>
      </c>
      <c r="O157" s="196"/>
      <c r="P157" s="15" t="s">
        <v>2178</v>
      </c>
      <c r="Q157" s="104"/>
      <c r="R157" s="16"/>
      <c r="S157" s="43">
        <v>44707</v>
      </c>
      <c r="T157" s="52" t="s">
        <v>77</v>
      </c>
      <c r="U157" s="103" t="s">
        <v>624</v>
      </c>
    </row>
    <row r="158" spans="1:21" ht="45" customHeight="1" x14ac:dyDescent="0.35">
      <c r="A158" s="7" t="s">
        <v>28</v>
      </c>
      <c r="B158" s="11" t="s">
        <v>2174</v>
      </c>
      <c r="C158" s="11" t="s">
        <v>2175</v>
      </c>
      <c r="D158" s="11">
        <v>10805</v>
      </c>
      <c r="E158" s="11" t="s">
        <v>2176</v>
      </c>
      <c r="F158" s="12" t="s">
        <v>2188</v>
      </c>
      <c r="G158" s="16">
        <v>149160</v>
      </c>
      <c r="H158" s="13">
        <v>44678</v>
      </c>
      <c r="I158" s="11" t="s">
        <v>235</v>
      </c>
      <c r="J158" s="11" t="s">
        <v>235</v>
      </c>
      <c r="K158" s="9" t="s">
        <v>2189</v>
      </c>
      <c r="L158" s="19">
        <v>44680</v>
      </c>
      <c r="M158" s="18" t="s">
        <v>34</v>
      </c>
      <c r="N158" s="106" t="s">
        <v>2190</v>
      </c>
      <c r="O158" s="143"/>
      <c r="P158" s="15">
        <v>149160</v>
      </c>
      <c r="Q158" s="104"/>
      <c r="R158" s="16"/>
      <c r="S158" s="13">
        <v>44714</v>
      </c>
      <c r="T158" s="21" t="s">
        <v>83</v>
      </c>
      <c r="U158" s="103" t="s">
        <v>624</v>
      </c>
    </row>
    <row r="159" spans="1:21" ht="51.75" customHeight="1" x14ac:dyDescent="0.35">
      <c r="A159" s="7" t="s">
        <v>28</v>
      </c>
      <c r="B159" s="11" t="s">
        <v>2174</v>
      </c>
      <c r="C159" s="11" t="s">
        <v>2175</v>
      </c>
      <c r="D159" s="11">
        <v>10805</v>
      </c>
      <c r="E159" s="11" t="s">
        <v>2176</v>
      </c>
      <c r="F159" s="12" t="s">
        <v>2191</v>
      </c>
      <c r="G159" s="16">
        <v>108480</v>
      </c>
      <c r="H159" s="13">
        <v>44693</v>
      </c>
      <c r="I159" s="11" t="s">
        <v>235</v>
      </c>
      <c r="J159" s="11" t="s">
        <v>235</v>
      </c>
      <c r="K159" s="9" t="s">
        <v>2192</v>
      </c>
      <c r="L159" s="19">
        <v>44697</v>
      </c>
      <c r="M159" s="18" t="s">
        <v>34</v>
      </c>
      <c r="N159" s="106" t="s">
        <v>2193</v>
      </c>
      <c r="O159" s="143"/>
      <c r="P159" s="15">
        <v>108480</v>
      </c>
      <c r="Q159" s="150"/>
      <c r="R159" s="108"/>
      <c r="S159" s="13">
        <v>44728</v>
      </c>
      <c r="T159" s="21" t="s">
        <v>110</v>
      </c>
      <c r="U159" s="103" t="s">
        <v>624</v>
      </c>
    </row>
    <row r="160" spans="1:21" ht="51.75" customHeight="1" x14ac:dyDescent="0.35">
      <c r="A160" s="7" t="s">
        <v>28</v>
      </c>
      <c r="B160" s="11" t="s">
        <v>2174</v>
      </c>
      <c r="C160" s="11" t="s">
        <v>2175</v>
      </c>
      <c r="D160" s="11">
        <v>10805</v>
      </c>
      <c r="E160" s="11" t="s">
        <v>2176</v>
      </c>
      <c r="F160" s="12" t="s">
        <v>2194</v>
      </c>
      <c r="G160" s="16">
        <v>94920</v>
      </c>
      <c r="H160" s="13">
        <v>44726</v>
      </c>
      <c r="I160" s="11" t="s">
        <v>235</v>
      </c>
      <c r="J160" s="11" t="s">
        <v>235</v>
      </c>
      <c r="K160" s="9" t="s">
        <v>2195</v>
      </c>
      <c r="L160" s="19">
        <v>44728</v>
      </c>
      <c r="M160" s="18" t="s">
        <v>34</v>
      </c>
      <c r="N160" s="106" t="s">
        <v>2196</v>
      </c>
      <c r="O160" s="196"/>
      <c r="P160" s="15">
        <v>94920</v>
      </c>
      <c r="Q160" s="104"/>
      <c r="R160" s="16"/>
      <c r="S160" s="13">
        <v>44764</v>
      </c>
      <c r="T160" s="21" t="s">
        <v>130</v>
      </c>
      <c r="U160" s="103" t="s">
        <v>624</v>
      </c>
    </row>
    <row r="161" spans="1:21" ht="51.75" customHeight="1" x14ac:dyDescent="0.35">
      <c r="A161" s="7" t="s">
        <v>28</v>
      </c>
      <c r="B161" s="11" t="s">
        <v>2174</v>
      </c>
      <c r="C161" s="11" t="s">
        <v>2175</v>
      </c>
      <c r="D161" s="11">
        <v>10805</v>
      </c>
      <c r="E161" s="11" t="s">
        <v>2176</v>
      </c>
      <c r="F161" s="12" t="s">
        <v>2197</v>
      </c>
      <c r="G161" s="16">
        <v>149160</v>
      </c>
      <c r="H161" s="13">
        <v>44741</v>
      </c>
      <c r="I161" s="11" t="s">
        <v>235</v>
      </c>
      <c r="J161" s="11" t="s">
        <v>235</v>
      </c>
      <c r="K161" s="9" t="s">
        <v>2198</v>
      </c>
      <c r="L161" s="19">
        <v>44743</v>
      </c>
      <c r="M161" s="18" t="s">
        <v>34</v>
      </c>
      <c r="N161" s="106" t="s">
        <v>2199</v>
      </c>
      <c r="O161" s="141"/>
      <c r="P161" s="216"/>
      <c r="Q161" s="107">
        <v>149160</v>
      </c>
      <c r="R161" s="16"/>
      <c r="S161" s="13">
        <v>44777</v>
      </c>
      <c r="T161" s="21" t="s">
        <v>295</v>
      </c>
      <c r="U161" s="103" t="s">
        <v>624</v>
      </c>
    </row>
    <row r="162" spans="1:21" ht="51.75" customHeight="1" x14ac:dyDescent="0.35">
      <c r="A162" s="7" t="s">
        <v>28</v>
      </c>
      <c r="B162" s="11" t="s">
        <v>2174</v>
      </c>
      <c r="C162" s="11" t="s">
        <v>2175</v>
      </c>
      <c r="D162" s="11">
        <v>10805</v>
      </c>
      <c r="E162" s="11" t="s">
        <v>2176</v>
      </c>
      <c r="F162" s="12" t="s">
        <v>2200</v>
      </c>
      <c r="G162" s="16">
        <v>135600</v>
      </c>
      <c r="H162" s="13">
        <v>44760</v>
      </c>
      <c r="I162" s="11" t="s">
        <v>235</v>
      </c>
      <c r="J162" s="11" t="s">
        <v>235</v>
      </c>
      <c r="K162" s="9" t="s">
        <v>2201</v>
      </c>
      <c r="L162" s="19">
        <v>44762</v>
      </c>
      <c r="M162" s="18" t="s">
        <v>34</v>
      </c>
      <c r="N162" s="106" t="s">
        <v>2202</v>
      </c>
      <c r="O162" s="141"/>
      <c r="P162" s="216"/>
      <c r="Q162" s="107">
        <v>135600</v>
      </c>
      <c r="R162" s="104"/>
      <c r="S162" s="13">
        <v>44812</v>
      </c>
      <c r="T162" s="21" t="s">
        <v>580</v>
      </c>
      <c r="U162" s="103" t="s">
        <v>624</v>
      </c>
    </row>
    <row r="163" spans="1:21" ht="51.75" customHeight="1" x14ac:dyDescent="0.35">
      <c r="A163" s="7" t="s">
        <v>28</v>
      </c>
      <c r="B163" s="11" t="s">
        <v>2174</v>
      </c>
      <c r="C163" s="11" t="s">
        <v>2175</v>
      </c>
      <c r="D163" s="11">
        <v>10805</v>
      </c>
      <c r="E163" s="11" t="s">
        <v>2176</v>
      </c>
      <c r="F163" s="12" t="s">
        <v>2203</v>
      </c>
      <c r="G163" s="16">
        <v>108480</v>
      </c>
      <c r="H163" s="13">
        <v>44778</v>
      </c>
      <c r="I163" s="11" t="s">
        <v>235</v>
      </c>
      <c r="J163" s="11" t="s">
        <v>235</v>
      </c>
      <c r="K163" s="9" t="s">
        <v>2204</v>
      </c>
      <c r="L163" s="19">
        <v>44782</v>
      </c>
      <c r="M163" s="18" t="s">
        <v>34</v>
      </c>
      <c r="N163" s="106" t="s">
        <v>2205</v>
      </c>
      <c r="O163" s="141"/>
      <c r="P163" s="278"/>
      <c r="Q163" s="107">
        <v>108480</v>
      </c>
      <c r="R163" s="104"/>
      <c r="S163" s="170">
        <v>44819</v>
      </c>
      <c r="T163" s="21" t="s">
        <v>302</v>
      </c>
      <c r="U163" s="103" t="s">
        <v>624</v>
      </c>
    </row>
    <row r="164" spans="1:21" ht="51.75" customHeight="1" x14ac:dyDescent="0.35">
      <c r="A164" s="7" t="s">
        <v>28</v>
      </c>
      <c r="B164" s="11" t="s">
        <v>2174</v>
      </c>
      <c r="C164" s="11" t="s">
        <v>2175</v>
      </c>
      <c r="D164" s="11">
        <v>10805</v>
      </c>
      <c r="E164" s="11" t="s">
        <v>2176</v>
      </c>
      <c r="F164" s="12" t="s">
        <v>2206</v>
      </c>
      <c r="G164" s="16">
        <v>81360</v>
      </c>
      <c r="H164" s="19">
        <v>44798</v>
      </c>
      <c r="I164" s="11" t="s">
        <v>235</v>
      </c>
      <c r="J164" s="11" t="s">
        <v>235</v>
      </c>
      <c r="K164" s="9" t="s">
        <v>2207</v>
      </c>
      <c r="L164" s="19">
        <v>44802</v>
      </c>
      <c r="M164" s="18" t="s">
        <v>34</v>
      </c>
      <c r="N164" s="106" t="s">
        <v>2208</v>
      </c>
      <c r="O164" s="197"/>
      <c r="P164" s="141"/>
      <c r="Q164" s="142">
        <v>108480</v>
      </c>
      <c r="R164" s="104"/>
      <c r="S164" s="170">
        <v>44840</v>
      </c>
      <c r="T164" s="21" t="s">
        <v>391</v>
      </c>
      <c r="U164" s="103" t="s">
        <v>624</v>
      </c>
    </row>
    <row r="165" spans="1:21" ht="51.75" customHeight="1" x14ac:dyDescent="0.35">
      <c r="A165" s="7" t="s">
        <v>28</v>
      </c>
      <c r="B165" s="11" t="s">
        <v>2174</v>
      </c>
      <c r="C165" s="11" t="s">
        <v>2175</v>
      </c>
      <c r="D165" s="11">
        <v>10805</v>
      </c>
      <c r="E165" s="11" t="s">
        <v>2176</v>
      </c>
      <c r="F165" s="12" t="s">
        <v>2209</v>
      </c>
      <c r="G165" s="16">
        <v>149160</v>
      </c>
      <c r="H165" s="19">
        <v>44826</v>
      </c>
      <c r="I165" s="11" t="s">
        <v>235</v>
      </c>
      <c r="J165" s="11" t="s">
        <v>235</v>
      </c>
      <c r="K165" s="9" t="s">
        <v>2210</v>
      </c>
      <c r="L165" s="19">
        <v>44830</v>
      </c>
      <c r="M165" s="18" t="s">
        <v>34</v>
      </c>
      <c r="N165" s="106" t="s">
        <v>2211</v>
      </c>
      <c r="O165" s="197"/>
      <c r="P165" s="141"/>
      <c r="Q165" s="142">
        <v>149160</v>
      </c>
      <c r="R165" s="137"/>
      <c r="S165" s="13">
        <v>44861</v>
      </c>
      <c r="T165" s="21" t="s">
        <v>290</v>
      </c>
      <c r="U165" s="70" t="s">
        <v>624</v>
      </c>
    </row>
    <row r="166" spans="1:21" ht="51.75" customHeight="1" x14ac:dyDescent="0.35">
      <c r="A166" s="7" t="s">
        <v>28</v>
      </c>
      <c r="B166" s="11" t="s">
        <v>2174</v>
      </c>
      <c r="C166" s="11" t="s">
        <v>2175</v>
      </c>
      <c r="D166" s="11">
        <v>10805</v>
      </c>
      <c r="E166" s="11" t="s">
        <v>2176</v>
      </c>
      <c r="F166" s="12" t="s">
        <v>2212</v>
      </c>
      <c r="G166" s="16">
        <v>162720</v>
      </c>
      <c r="H166" s="19">
        <v>44834</v>
      </c>
      <c r="I166" s="11" t="s">
        <v>235</v>
      </c>
      <c r="J166" s="11" t="s">
        <v>235</v>
      </c>
      <c r="K166" s="9" t="s">
        <v>2213</v>
      </c>
      <c r="L166" s="19">
        <v>44839</v>
      </c>
      <c r="M166" s="18" t="s">
        <v>34</v>
      </c>
      <c r="N166" s="106" t="s">
        <v>2214</v>
      </c>
      <c r="O166" s="219"/>
      <c r="P166" s="141"/>
      <c r="Q166" s="261"/>
      <c r="R166" s="142">
        <v>162720</v>
      </c>
      <c r="S166" s="170">
        <v>44875</v>
      </c>
      <c r="T166" s="21" t="s">
        <v>163</v>
      </c>
      <c r="U166" s="70" t="s">
        <v>624</v>
      </c>
    </row>
    <row r="167" spans="1:21" ht="51.75" customHeight="1" x14ac:dyDescent="0.35">
      <c r="A167" s="7" t="s">
        <v>28</v>
      </c>
      <c r="B167" s="11" t="s">
        <v>2174</v>
      </c>
      <c r="C167" s="11" t="s">
        <v>2175</v>
      </c>
      <c r="D167" s="11">
        <v>10805</v>
      </c>
      <c r="E167" s="11" t="s">
        <v>2176</v>
      </c>
      <c r="F167" s="12" t="s">
        <v>2215</v>
      </c>
      <c r="G167" s="16">
        <v>133334.35</v>
      </c>
      <c r="H167" s="19">
        <v>44855</v>
      </c>
      <c r="I167" s="11" t="s">
        <v>235</v>
      </c>
      <c r="J167" s="11" t="s">
        <v>235</v>
      </c>
      <c r="K167" s="9" t="s">
        <v>2216</v>
      </c>
      <c r="L167" s="19">
        <v>44860</v>
      </c>
      <c r="M167" s="18" t="s">
        <v>34</v>
      </c>
      <c r="N167" s="106" t="s">
        <v>2217</v>
      </c>
      <c r="O167" s="219"/>
      <c r="P167" s="141"/>
      <c r="Q167" s="261"/>
      <c r="R167" s="142">
        <v>133334.35</v>
      </c>
      <c r="S167" s="65">
        <v>44896</v>
      </c>
      <c r="T167" s="40" t="s">
        <v>168</v>
      </c>
      <c r="U167" s="70" t="s">
        <v>624</v>
      </c>
    </row>
    <row r="168" spans="1:21" ht="51.75" customHeight="1" x14ac:dyDescent="0.35">
      <c r="A168" s="7" t="s">
        <v>28</v>
      </c>
      <c r="B168" s="11" t="s">
        <v>2174</v>
      </c>
      <c r="C168" s="11" t="s">
        <v>2175</v>
      </c>
      <c r="D168" s="11">
        <v>10805</v>
      </c>
      <c r="E168" s="11" t="s">
        <v>2176</v>
      </c>
      <c r="F168" s="12" t="s">
        <v>2218</v>
      </c>
      <c r="G168" s="16">
        <v>108480</v>
      </c>
      <c r="H168" s="19">
        <v>44865</v>
      </c>
      <c r="I168" s="11" t="s">
        <v>235</v>
      </c>
      <c r="J168" s="11" t="s">
        <v>235</v>
      </c>
      <c r="K168" s="9" t="s">
        <v>2219</v>
      </c>
      <c r="L168" s="19">
        <v>44868</v>
      </c>
      <c r="M168" s="149" t="s">
        <v>34</v>
      </c>
      <c r="N168" s="106" t="s">
        <v>2220</v>
      </c>
      <c r="O168" s="219"/>
      <c r="P168" s="141"/>
      <c r="Q168" s="261"/>
      <c r="R168" s="142">
        <v>108480</v>
      </c>
      <c r="S168" s="13">
        <v>44903</v>
      </c>
      <c r="T168" s="29" t="s">
        <v>199</v>
      </c>
      <c r="U168" s="70" t="s">
        <v>624</v>
      </c>
    </row>
    <row r="169" spans="1:21" ht="51.75" customHeight="1" x14ac:dyDescent="0.35">
      <c r="A169" s="7" t="s">
        <v>28</v>
      </c>
      <c r="B169" s="11" t="s">
        <v>2174</v>
      </c>
      <c r="C169" s="11" t="s">
        <v>2175</v>
      </c>
      <c r="D169" s="11">
        <v>10805</v>
      </c>
      <c r="E169" s="11" t="s">
        <v>2176</v>
      </c>
      <c r="F169" s="12" t="s">
        <v>2221</v>
      </c>
      <c r="G169" s="16">
        <v>216960</v>
      </c>
      <c r="H169" s="19">
        <v>44879</v>
      </c>
      <c r="I169" s="11" t="s">
        <v>235</v>
      </c>
      <c r="J169" s="11" t="s">
        <v>235</v>
      </c>
      <c r="K169" s="9" t="s">
        <v>2222</v>
      </c>
      <c r="L169" s="344">
        <v>44879</v>
      </c>
      <c r="M169" s="11" t="s">
        <v>34</v>
      </c>
      <c r="N169" s="106" t="s">
        <v>2223</v>
      </c>
      <c r="O169" s="219"/>
      <c r="P169" s="141"/>
      <c r="Q169" s="261"/>
      <c r="R169" s="142">
        <v>216960</v>
      </c>
      <c r="S169" s="65">
        <v>44917</v>
      </c>
      <c r="T169" s="40" t="s">
        <v>213</v>
      </c>
      <c r="U169" s="70" t="s">
        <v>624</v>
      </c>
    </row>
    <row r="170" spans="1:21" ht="51.75" customHeight="1" x14ac:dyDescent="0.35">
      <c r="A170" s="7" t="s">
        <v>28</v>
      </c>
      <c r="B170" s="11" t="s">
        <v>2174</v>
      </c>
      <c r="C170" s="11" t="s">
        <v>2175</v>
      </c>
      <c r="D170" s="11">
        <v>10805</v>
      </c>
      <c r="E170" s="11" t="s">
        <v>2176</v>
      </c>
      <c r="F170" s="12" t="s">
        <v>2224</v>
      </c>
      <c r="G170" s="16">
        <v>54240</v>
      </c>
      <c r="H170" s="19">
        <v>44895</v>
      </c>
      <c r="I170" s="11" t="s">
        <v>235</v>
      </c>
      <c r="J170" s="11" t="s">
        <v>235</v>
      </c>
      <c r="K170" s="9" t="s">
        <v>2225</v>
      </c>
      <c r="L170" s="344">
        <v>44896</v>
      </c>
      <c r="M170" s="11" t="s">
        <v>34</v>
      </c>
      <c r="N170" s="106" t="s">
        <v>2226</v>
      </c>
      <c r="O170" s="219"/>
      <c r="P170" s="141"/>
      <c r="Q170" s="261"/>
      <c r="R170" s="142">
        <v>54240</v>
      </c>
      <c r="S170" s="170">
        <v>44938</v>
      </c>
      <c r="T170" s="21" t="s">
        <v>208</v>
      </c>
      <c r="U170" s="70" t="s">
        <v>624</v>
      </c>
    </row>
    <row r="171" spans="1:21" ht="51.75" customHeight="1" x14ac:dyDescent="0.35">
      <c r="A171" s="7" t="s">
        <v>123</v>
      </c>
      <c r="B171" s="11" t="s">
        <v>2227</v>
      </c>
      <c r="C171" s="11" t="s">
        <v>2228</v>
      </c>
      <c r="D171" s="11">
        <v>20199</v>
      </c>
      <c r="E171" s="11" t="s">
        <v>2229</v>
      </c>
      <c r="F171" s="12" t="s">
        <v>2230</v>
      </c>
      <c r="G171" s="16">
        <v>327700</v>
      </c>
      <c r="H171" s="19">
        <v>44774</v>
      </c>
      <c r="I171" s="11" t="s">
        <v>235</v>
      </c>
      <c r="J171" s="11" t="s">
        <v>235</v>
      </c>
      <c r="K171" s="9" t="s">
        <v>2231</v>
      </c>
      <c r="L171" s="19">
        <v>44826</v>
      </c>
      <c r="M171" s="24" t="s">
        <v>2232</v>
      </c>
      <c r="N171" s="106" t="s">
        <v>2233</v>
      </c>
      <c r="O171" s="197"/>
      <c r="P171" s="141"/>
      <c r="Q171" s="142">
        <v>327700</v>
      </c>
      <c r="R171" s="137"/>
      <c r="S171" s="13">
        <v>44861</v>
      </c>
      <c r="T171" s="21" t="s">
        <v>290</v>
      </c>
      <c r="U171" s="70" t="s">
        <v>624</v>
      </c>
    </row>
    <row r="172" spans="1:21" ht="86.25" customHeight="1" x14ac:dyDescent="0.35">
      <c r="A172" s="7" t="s">
        <v>190</v>
      </c>
      <c r="B172" s="11" t="s">
        <v>2234</v>
      </c>
      <c r="C172" s="11" t="s">
        <v>2235</v>
      </c>
      <c r="D172" s="11">
        <v>50101</v>
      </c>
      <c r="E172" s="11" t="s">
        <v>2236</v>
      </c>
      <c r="F172" s="11" t="s">
        <v>2237</v>
      </c>
      <c r="G172" s="16">
        <f>2339.1*635.67</f>
        <v>1486895.6969999999</v>
      </c>
      <c r="H172" s="13">
        <v>44068</v>
      </c>
      <c r="I172" s="11" t="s">
        <v>235</v>
      </c>
      <c r="J172" s="11" t="s">
        <v>235</v>
      </c>
      <c r="K172" s="9" t="s">
        <v>2238</v>
      </c>
      <c r="L172" s="13">
        <v>44078</v>
      </c>
      <c r="M172" s="131" t="s">
        <v>2232</v>
      </c>
      <c r="N172" s="106" t="s">
        <v>2239</v>
      </c>
      <c r="O172" s="148">
        <v>1461994.23</v>
      </c>
      <c r="P172" s="137"/>
      <c r="Q172" s="126"/>
      <c r="R172" s="126"/>
      <c r="S172" s="13">
        <v>44588</v>
      </c>
      <c r="T172" s="21" t="s">
        <v>2240</v>
      </c>
      <c r="U172" s="130" t="s">
        <v>2241</v>
      </c>
    </row>
    <row r="173" spans="1:21" ht="77.25" customHeight="1" x14ac:dyDescent="0.35">
      <c r="A173" s="7" t="s">
        <v>190</v>
      </c>
      <c r="B173" s="11" t="s">
        <v>2242</v>
      </c>
      <c r="C173" s="11" t="s">
        <v>2243</v>
      </c>
      <c r="D173" s="11">
        <v>20204</v>
      </c>
      <c r="E173" s="11" t="s">
        <v>2244</v>
      </c>
      <c r="F173" s="12" t="s">
        <v>2245</v>
      </c>
      <c r="G173" s="16">
        <v>1080458.1100000001</v>
      </c>
      <c r="H173" s="13">
        <v>44025</v>
      </c>
      <c r="I173" s="11" t="s">
        <v>2246</v>
      </c>
      <c r="J173" s="11" t="s">
        <v>235</v>
      </c>
      <c r="K173" s="9" t="s">
        <v>2247</v>
      </c>
      <c r="L173" s="13">
        <v>44644</v>
      </c>
      <c r="M173" s="18" t="s">
        <v>34</v>
      </c>
      <c r="N173" s="106" t="s">
        <v>2248</v>
      </c>
      <c r="O173" s="15">
        <v>1080458.1100000001</v>
      </c>
      <c r="P173" s="104"/>
      <c r="Q173" s="16"/>
      <c r="R173" s="16"/>
      <c r="S173" s="13">
        <v>44658</v>
      </c>
      <c r="T173" s="18" t="s">
        <v>1999</v>
      </c>
      <c r="U173" s="103" t="s">
        <v>2249</v>
      </c>
    </row>
    <row r="174" spans="1:21" ht="71.25" customHeight="1" x14ac:dyDescent="0.35">
      <c r="A174" s="7" t="s">
        <v>190</v>
      </c>
      <c r="B174" s="11" t="s">
        <v>2242</v>
      </c>
      <c r="C174" s="11" t="s">
        <v>2243</v>
      </c>
      <c r="D174" s="11">
        <v>20204</v>
      </c>
      <c r="E174" s="11" t="s">
        <v>2250</v>
      </c>
      <c r="F174" s="12" t="s">
        <v>2251</v>
      </c>
      <c r="G174" s="16">
        <v>63280</v>
      </c>
      <c r="H174" s="13">
        <v>44592</v>
      </c>
      <c r="I174" s="11" t="s">
        <v>235</v>
      </c>
      <c r="J174" s="11" t="s">
        <v>235</v>
      </c>
      <c r="K174" s="9" t="s">
        <v>2252</v>
      </c>
      <c r="L174" s="13">
        <v>44595</v>
      </c>
      <c r="M174" s="18" t="s">
        <v>34</v>
      </c>
      <c r="N174" s="106" t="s">
        <v>2253</v>
      </c>
      <c r="O174" s="15">
        <v>63280</v>
      </c>
      <c r="P174" s="104"/>
      <c r="Q174" s="16"/>
      <c r="R174" s="16"/>
      <c r="S174" s="13">
        <v>44623</v>
      </c>
      <c r="T174" s="18" t="s">
        <v>1799</v>
      </c>
      <c r="U174" s="103" t="s">
        <v>624</v>
      </c>
    </row>
    <row r="175" spans="1:21" ht="72.75" customHeight="1" x14ac:dyDescent="0.35">
      <c r="A175" s="7" t="s">
        <v>190</v>
      </c>
      <c r="B175" s="11" t="s">
        <v>2242</v>
      </c>
      <c r="C175" s="11" t="s">
        <v>2243</v>
      </c>
      <c r="D175" s="11">
        <v>20204</v>
      </c>
      <c r="E175" s="11" t="s">
        <v>2250</v>
      </c>
      <c r="F175" s="12" t="s">
        <v>2254</v>
      </c>
      <c r="G175" s="16">
        <v>175997.5</v>
      </c>
      <c r="H175" s="13">
        <v>44641</v>
      </c>
      <c r="I175" s="11" t="s">
        <v>235</v>
      </c>
      <c r="J175" s="11" t="s">
        <v>235</v>
      </c>
      <c r="K175" s="9" t="s">
        <v>2255</v>
      </c>
      <c r="L175" s="13">
        <v>44644</v>
      </c>
      <c r="M175" s="18" t="s">
        <v>34</v>
      </c>
      <c r="N175" s="106" t="s">
        <v>2256</v>
      </c>
      <c r="O175" s="107">
        <v>175997.5</v>
      </c>
      <c r="P175" s="150"/>
      <c r="Q175" s="16"/>
      <c r="R175" s="16"/>
      <c r="S175" s="13">
        <v>44679</v>
      </c>
      <c r="T175" s="18" t="s">
        <v>36</v>
      </c>
      <c r="U175" s="103" t="s">
        <v>624</v>
      </c>
    </row>
    <row r="176" spans="1:21" ht="72" customHeight="1" x14ac:dyDescent="0.35">
      <c r="A176" s="7" t="s">
        <v>190</v>
      </c>
      <c r="B176" s="11" t="s">
        <v>2242</v>
      </c>
      <c r="C176" s="11" t="s">
        <v>2243</v>
      </c>
      <c r="D176" s="11">
        <v>20204</v>
      </c>
      <c r="E176" s="11" t="s">
        <v>2250</v>
      </c>
      <c r="F176" s="12" t="s">
        <v>2257</v>
      </c>
      <c r="G176" s="16">
        <v>263996.25</v>
      </c>
      <c r="H176" s="13">
        <v>44742</v>
      </c>
      <c r="I176" s="11" t="s">
        <v>235</v>
      </c>
      <c r="J176" s="11" t="s">
        <v>235</v>
      </c>
      <c r="K176" s="9" t="s">
        <v>2258</v>
      </c>
      <c r="L176" s="19">
        <v>44746</v>
      </c>
      <c r="M176" s="18" t="s">
        <v>34</v>
      </c>
      <c r="N176" s="106" t="s">
        <v>2259</v>
      </c>
      <c r="O176" s="141"/>
      <c r="P176" s="173"/>
      <c r="Q176" s="107">
        <v>263996.25</v>
      </c>
      <c r="R176" s="16"/>
      <c r="S176" s="13">
        <v>44777</v>
      </c>
      <c r="T176" s="21" t="s">
        <v>295</v>
      </c>
      <c r="U176" s="103" t="s">
        <v>624</v>
      </c>
    </row>
    <row r="177" spans="1:21" ht="72" customHeight="1" x14ac:dyDescent="0.35">
      <c r="A177" s="7" t="s">
        <v>190</v>
      </c>
      <c r="B177" s="11" t="s">
        <v>2242</v>
      </c>
      <c r="C177" s="11" t="s">
        <v>2243</v>
      </c>
      <c r="D177" s="11">
        <v>20204</v>
      </c>
      <c r="E177" s="11" t="s">
        <v>2250</v>
      </c>
      <c r="F177" s="12" t="s">
        <v>2260</v>
      </c>
      <c r="G177" s="16">
        <v>439993.75</v>
      </c>
      <c r="H177" s="13">
        <v>44792</v>
      </c>
      <c r="I177" s="11" t="s">
        <v>235</v>
      </c>
      <c r="J177" s="11" t="s">
        <v>235</v>
      </c>
      <c r="K177" s="9" t="s">
        <v>2261</v>
      </c>
      <c r="L177" s="19">
        <v>44798</v>
      </c>
      <c r="M177" s="18" t="s">
        <v>34</v>
      </c>
      <c r="N177" s="106" t="s">
        <v>2262</v>
      </c>
      <c r="O177" s="141"/>
      <c r="P177" s="173"/>
      <c r="Q177" s="107">
        <v>439993.75</v>
      </c>
      <c r="R177" s="16"/>
      <c r="S177" s="170">
        <v>44840</v>
      </c>
      <c r="T177" s="21" t="s">
        <v>391</v>
      </c>
      <c r="U177" s="103" t="s">
        <v>624</v>
      </c>
    </row>
    <row r="178" spans="1:21" ht="72" customHeight="1" x14ac:dyDescent="0.35">
      <c r="A178" s="7" t="s">
        <v>190</v>
      </c>
      <c r="B178" s="11" t="s">
        <v>2242</v>
      </c>
      <c r="C178" s="11" t="s">
        <v>2243</v>
      </c>
      <c r="D178" s="11">
        <v>20204</v>
      </c>
      <c r="E178" s="11" t="s">
        <v>2250</v>
      </c>
      <c r="F178" s="12" t="s">
        <v>2263</v>
      </c>
      <c r="G178" s="16">
        <v>556525</v>
      </c>
      <c r="H178" s="13">
        <v>44812</v>
      </c>
      <c r="I178" s="11" t="s">
        <v>235</v>
      </c>
      <c r="J178" s="11" t="s">
        <v>235</v>
      </c>
      <c r="K178" s="9" t="s">
        <v>2264</v>
      </c>
      <c r="L178" s="19">
        <v>44812</v>
      </c>
      <c r="M178" s="18" t="s">
        <v>34</v>
      </c>
      <c r="N178" s="106" t="s">
        <v>2265</v>
      </c>
      <c r="O178" s="141"/>
      <c r="P178" s="173"/>
      <c r="Q178" s="107">
        <v>556525</v>
      </c>
      <c r="R178" s="16"/>
      <c r="S178" s="13">
        <v>44847</v>
      </c>
      <c r="T178" s="21" t="s">
        <v>370</v>
      </c>
      <c r="U178" s="103" t="s">
        <v>624</v>
      </c>
    </row>
    <row r="179" spans="1:21" ht="72" customHeight="1" x14ac:dyDescent="0.35">
      <c r="A179" s="7" t="s">
        <v>190</v>
      </c>
      <c r="B179" s="11" t="s">
        <v>2242</v>
      </c>
      <c r="C179" s="11" t="s">
        <v>2243</v>
      </c>
      <c r="D179" s="11">
        <v>20204</v>
      </c>
      <c r="E179" s="11" t="s">
        <v>2250</v>
      </c>
      <c r="F179" s="12" t="s">
        <v>2266</v>
      </c>
      <c r="G179" s="16">
        <v>93225</v>
      </c>
      <c r="H179" s="13">
        <v>44865</v>
      </c>
      <c r="I179" s="11" t="s">
        <v>235</v>
      </c>
      <c r="J179" s="11" t="s">
        <v>235</v>
      </c>
      <c r="K179" s="9" t="s">
        <v>2267</v>
      </c>
      <c r="L179" s="19">
        <v>44868</v>
      </c>
      <c r="M179" s="18" t="s">
        <v>34</v>
      </c>
      <c r="N179" s="14" t="s">
        <v>2268</v>
      </c>
      <c r="O179" s="219"/>
      <c r="P179" s="141"/>
      <c r="Q179" s="261"/>
      <c r="R179" s="142">
        <v>93225</v>
      </c>
      <c r="S179" s="65">
        <v>44917</v>
      </c>
      <c r="T179" s="40" t="s">
        <v>213</v>
      </c>
      <c r="U179" s="103" t="s">
        <v>624</v>
      </c>
    </row>
    <row r="180" spans="1:21" ht="72" customHeight="1" x14ac:dyDescent="0.35">
      <c r="A180" s="7" t="s">
        <v>190</v>
      </c>
      <c r="B180" s="11" t="s">
        <v>2242</v>
      </c>
      <c r="C180" s="11" t="s">
        <v>2243</v>
      </c>
      <c r="D180" s="11">
        <v>20204</v>
      </c>
      <c r="E180" s="11" t="s">
        <v>2250</v>
      </c>
      <c r="F180" s="12" t="s">
        <v>2269</v>
      </c>
      <c r="G180" s="16">
        <v>3075153.75</v>
      </c>
      <c r="H180" s="13">
        <v>44890</v>
      </c>
      <c r="I180" s="11" t="s">
        <v>235</v>
      </c>
      <c r="J180" s="11" t="s">
        <v>235</v>
      </c>
      <c r="K180" s="9" t="s">
        <v>2270</v>
      </c>
      <c r="L180" s="19">
        <v>44895</v>
      </c>
      <c r="M180" s="18" t="s">
        <v>34</v>
      </c>
      <c r="N180" s="112" t="s">
        <v>2271</v>
      </c>
      <c r="O180" s="219"/>
      <c r="P180" s="141"/>
      <c r="Q180" s="261"/>
      <c r="R180" s="142">
        <v>3075153.75</v>
      </c>
      <c r="S180" s="170">
        <v>44938</v>
      </c>
      <c r="T180" s="21" t="s">
        <v>208</v>
      </c>
      <c r="U180" s="103" t="s">
        <v>624</v>
      </c>
    </row>
    <row r="181" spans="1:21" ht="54.75" customHeight="1" x14ac:dyDescent="0.35">
      <c r="A181" s="7" t="s">
        <v>190</v>
      </c>
      <c r="B181" s="11" t="s">
        <v>2272</v>
      </c>
      <c r="C181" s="11" t="s">
        <v>2273</v>
      </c>
      <c r="D181" s="11">
        <v>20199</v>
      </c>
      <c r="E181" s="11" t="s">
        <v>2244</v>
      </c>
      <c r="F181" s="12" t="s">
        <v>2274</v>
      </c>
      <c r="G181" s="16">
        <v>1341437.1499999999</v>
      </c>
      <c r="H181" s="13">
        <v>44098</v>
      </c>
      <c r="I181" s="11" t="s">
        <v>2275</v>
      </c>
      <c r="J181" s="11" t="s">
        <v>235</v>
      </c>
      <c r="K181" s="9" t="s">
        <v>2276</v>
      </c>
      <c r="L181" s="13">
        <v>44644</v>
      </c>
      <c r="M181" s="18" t="s">
        <v>2232</v>
      </c>
      <c r="N181" s="106" t="s">
        <v>2277</v>
      </c>
      <c r="O181" s="136">
        <v>1341437.1499999999</v>
      </c>
      <c r="P181" s="193"/>
      <c r="Q181" s="108"/>
      <c r="R181" s="16"/>
      <c r="S181" s="13">
        <v>44658</v>
      </c>
      <c r="T181" s="18" t="s">
        <v>1999</v>
      </c>
      <c r="U181" s="103" t="s">
        <v>2249</v>
      </c>
    </row>
    <row r="182" spans="1:21" ht="63.75" customHeight="1" x14ac:dyDescent="0.35">
      <c r="A182" s="7" t="s">
        <v>2278</v>
      </c>
      <c r="B182" s="11" t="s">
        <v>2279</v>
      </c>
      <c r="C182" s="11" t="s">
        <v>2280</v>
      </c>
      <c r="D182" s="11">
        <v>10405</v>
      </c>
      <c r="E182" s="11" t="s">
        <v>2281</v>
      </c>
      <c r="F182" s="12" t="s">
        <v>2282</v>
      </c>
      <c r="G182" s="16">
        <v>170000</v>
      </c>
      <c r="H182" s="13">
        <v>44671</v>
      </c>
      <c r="I182" s="11" t="s">
        <v>2283</v>
      </c>
      <c r="J182" s="11" t="s">
        <v>235</v>
      </c>
      <c r="K182" s="9" t="s">
        <v>2284</v>
      </c>
      <c r="L182" s="13">
        <v>44783</v>
      </c>
      <c r="M182" s="18" t="s">
        <v>2232</v>
      </c>
      <c r="N182" s="14" t="s">
        <v>2285</v>
      </c>
      <c r="O182" s="141"/>
      <c r="P182" s="173"/>
      <c r="Q182" s="107">
        <v>170000</v>
      </c>
      <c r="R182" s="104"/>
      <c r="S182" s="170">
        <v>44819</v>
      </c>
      <c r="T182" s="21" t="s">
        <v>302</v>
      </c>
      <c r="U182" s="103" t="s">
        <v>624</v>
      </c>
    </row>
    <row r="183" spans="1:21" ht="32" x14ac:dyDescent="0.35">
      <c r="A183" s="11" t="s">
        <v>283</v>
      </c>
      <c r="B183" s="11" t="s">
        <v>2286</v>
      </c>
      <c r="C183" s="132" t="s">
        <v>2287</v>
      </c>
      <c r="D183" s="11">
        <v>10701</v>
      </c>
      <c r="E183" s="11" t="s">
        <v>2288</v>
      </c>
      <c r="F183" s="12" t="s">
        <v>2289</v>
      </c>
      <c r="G183" s="16">
        <v>310475.04800000001</v>
      </c>
      <c r="H183" s="133">
        <v>44630</v>
      </c>
      <c r="I183" s="11" t="s">
        <v>235</v>
      </c>
      <c r="J183" s="11" t="s">
        <v>235</v>
      </c>
      <c r="K183" s="12" t="s">
        <v>2290</v>
      </c>
      <c r="L183" s="13">
        <v>44638</v>
      </c>
      <c r="M183" s="18" t="s">
        <v>34</v>
      </c>
      <c r="N183" s="135" t="s">
        <v>2291</v>
      </c>
      <c r="O183" s="129">
        <v>310474.68</v>
      </c>
      <c r="P183" s="177"/>
      <c r="Q183" s="126"/>
      <c r="R183" s="11"/>
      <c r="S183" s="13">
        <v>44679</v>
      </c>
      <c r="T183" s="18" t="s">
        <v>36</v>
      </c>
      <c r="U183" s="103" t="s">
        <v>624</v>
      </c>
    </row>
    <row r="184" spans="1:21" ht="32" x14ac:dyDescent="0.35">
      <c r="A184" s="11" t="s">
        <v>283</v>
      </c>
      <c r="B184" s="11" t="s">
        <v>2286</v>
      </c>
      <c r="C184" s="132" t="s">
        <v>2287</v>
      </c>
      <c r="D184" s="11">
        <v>10701</v>
      </c>
      <c r="E184" s="11" t="s">
        <v>2288</v>
      </c>
      <c r="F184" s="12" t="s">
        <v>2292</v>
      </c>
      <c r="G184" s="16">
        <v>52690.023999999998</v>
      </c>
      <c r="H184" s="133">
        <v>44635</v>
      </c>
      <c r="I184" s="11" t="s">
        <v>235</v>
      </c>
      <c r="J184" s="11" t="s">
        <v>235</v>
      </c>
      <c r="K184" s="12" t="s">
        <v>2293</v>
      </c>
      <c r="L184" s="13">
        <v>44642</v>
      </c>
      <c r="M184" s="18" t="s">
        <v>34</v>
      </c>
      <c r="N184" s="14" t="s">
        <v>2294</v>
      </c>
      <c r="O184" s="142">
        <v>52690.023999999998</v>
      </c>
      <c r="P184" s="176"/>
      <c r="Q184" s="108"/>
      <c r="R184" s="11"/>
      <c r="S184" s="13">
        <v>44679</v>
      </c>
      <c r="T184" s="18" t="s">
        <v>36</v>
      </c>
      <c r="U184" s="103" t="s">
        <v>624</v>
      </c>
    </row>
    <row r="185" spans="1:21" ht="51.75" customHeight="1" x14ac:dyDescent="0.35">
      <c r="A185" s="11" t="s">
        <v>283</v>
      </c>
      <c r="B185" s="11" t="s">
        <v>2286</v>
      </c>
      <c r="C185" s="132" t="s">
        <v>2287</v>
      </c>
      <c r="D185" s="11">
        <v>10701</v>
      </c>
      <c r="E185" s="11" t="s">
        <v>2288</v>
      </c>
      <c r="F185" s="12" t="s">
        <v>2295</v>
      </c>
      <c r="G185" s="16">
        <v>499000.09</v>
      </c>
      <c r="H185" s="133">
        <v>44657</v>
      </c>
      <c r="I185" s="11" t="s">
        <v>235</v>
      </c>
      <c r="J185" s="11" t="s">
        <v>235</v>
      </c>
      <c r="K185" s="12" t="s">
        <v>2296</v>
      </c>
      <c r="L185" s="19">
        <v>44672</v>
      </c>
      <c r="M185" s="18" t="s">
        <v>34</v>
      </c>
      <c r="N185" s="14" t="s">
        <v>2297</v>
      </c>
      <c r="O185" s="215"/>
      <c r="P185" s="15">
        <v>499000.09</v>
      </c>
      <c r="Q185" s="104"/>
      <c r="R185" s="76"/>
      <c r="S185" s="43">
        <v>44707</v>
      </c>
      <c r="T185" s="52" t="s">
        <v>77</v>
      </c>
      <c r="U185" s="103" t="s">
        <v>624</v>
      </c>
    </row>
    <row r="186" spans="1:21" ht="51.75" customHeight="1" x14ac:dyDescent="0.35">
      <c r="A186" s="11" t="s">
        <v>283</v>
      </c>
      <c r="B186" s="11" t="s">
        <v>2286</v>
      </c>
      <c r="C186" s="132" t="s">
        <v>2287</v>
      </c>
      <c r="D186" s="11">
        <v>10701</v>
      </c>
      <c r="E186" s="11" t="s">
        <v>2288</v>
      </c>
      <c r="F186" s="12" t="s">
        <v>2298</v>
      </c>
      <c r="G186" s="16">
        <v>242550.09</v>
      </c>
      <c r="H186" s="133">
        <v>44715</v>
      </c>
      <c r="I186" s="11" t="s">
        <v>235</v>
      </c>
      <c r="J186" s="11" t="s">
        <v>235</v>
      </c>
      <c r="K186" s="12" t="s">
        <v>2299</v>
      </c>
      <c r="L186" s="19">
        <v>44715</v>
      </c>
      <c r="M186" s="18" t="s">
        <v>34</v>
      </c>
      <c r="N186" s="106" t="s">
        <v>2300</v>
      </c>
      <c r="O186" s="197"/>
      <c r="P186" s="107">
        <v>242550.09</v>
      </c>
      <c r="Q186" s="178"/>
      <c r="R186" s="76"/>
      <c r="S186" s="13">
        <v>44777</v>
      </c>
      <c r="T186" s="21" t="s">
        <v>295</v>
      </c>
      <c r="U186" s="103" t="s">
        <v>624</v>
      </c>
    </row>
    <row r="187" spans="1:21" ht="51.75" customHeight="1" x14ac:dyDescent="0.35">
      <c r="A187" s="11" t="s">
        <v>283</v>
      </c>
      <c r="B187" s="11" t="s">
        <v>2286</v>
      </c>
      <c r="C187" s="132" t="s">
        <v>2287</v>
      </c>
      <c r="D187" s="11">
        <v>10701</v>
      </c>
      <c r="E187" s="11" t="s">
        <v>2288</v>
      </c>
      <c r="F187" s="12" t="s">
        <v>2301</v>
      </c>
      <c r="G187" s="16">
        <v>249750.00099999999</v>
      </c>
      <c r="H187" s="133">
        <v>44768</v>
      </c>
      <c r="I187" s="11" t="s">
        <v>235</v>
      </c>
      <c r="J187" s="11" t="s">
        <v>235</v>
      </c>
      <c r="K187" s="12" t="s">
        <v>2302</v>
      </c>
      <c r="L187" s="19">
        <v>44791</v>
      </c>
      <c r="M187" s="18" t="s">
        <v>34</v>
      </c>
      <c r="N187" s="106" t="s">
        <v>2303</v>
      </c>
      <c r="O187" s="141"/>
      <c r="P187" s="173"/>
      <c r="Q187" s="107">
        <v>249749.78</v>
      </c>
      <c r="R187" s="76"/>
      <c r="S187" s="170">
        <v>44826</v>
      </c>
      <c r="T187" s="21" t="s">
        <v>428</v>
      </c>
      <c r="U187" s="103" t="s">
        <v>624</v>
      </c>
    </row>
    <row r="188" spans="1:21" ht="51.75" customHeight="1" x14ac:dyDescent="0.35">
      <c r="A188" s="11" t="s">
        <v>283</v>
      </c>
      <c r="B188" s="11" t="s">
        <v>2286</v>
      </c>
      <c r="C188" s="132" t="s">
        <v>2287</v>
      </c>
      <c r="D188" s="11">
        <v>10701</v>
      </c>
      <c r="E188" s="11" t="s">
        <v>2288</v>
      </c>
      <c r="F188" s="12" t="s">
        <v>2304</v>
      </c>
      <c r="G188" s="16">
        <v>242550.09299999999</v>
      </c>
      <c r="H188" s="19">
        <v>44806</v>
      </c>
      <c r="I188" s="11" t="s">
        <v>235</v>
      </c>
      <c r="J188" s="11" t="s">
        <v>235</v>
      </c>
      <c r="K188" s="12" t="s">
        <v>2305</v>
      </c>
      <c r="L188" s="19">
        <v>44838</v>
      </c>
      <c r="M188" s="18" t="s">
        <v>34</v>
      </c>
      <c r="N188" s="106" t="s">
        <v>2306</v>
      </c>
      <c r="O188" s="141"/>
      <c r="P188" s="261"/>
      <c r="Q188" s="261"/>
      <c r="R188" s="107">
        <v>242550.09299999999</v>
      </c>
      <c r="S188" s="170">
        <v>44875</v>
      </c>
      <c r="T188" s="21" t="s">
        <v>163</v>
      </c>
      <c r="U188" s="103" t="s">
        <v>624</v>
      </c>
    </row>
    <row r="189" spans="1:21" ht="51.75" customHeight="1" x14ac:dyDescent="0.35">
      <c r="A189" s="11" t="s">
        <v>283</v>
      </c>
      <c r="B189" s="11" t="s">
        <v>2286</v>
      </c>
      <c r="C189" s="132" t="s">
        <v>2287</v>
      </c>
      <c r="D189" s="11">
        <v>10701</v>
      </c>
      <c r="E189" s="11" t="s">
        <v>2288</v>
      </c>
      <c r="F189" s="12" t="s">
        <v>2307</v>
      </c>
      <c r="G189" s="16">
        <v>279500.13299999997</v>
      </c>
      <c r="H189" s="133">
        <v>44771</v>
      </c>
      <c r="I189" s="11" t="s">
        <v>235</v>
      </c>
      <c r="J189" s="11" t="s">
        <v>235</v>
      </c>
      <c r="K189" s="12" t="s">
        <v>2093</v>
      </c>
      <c r="L189" s="19">
        <v>44798</v>
      </c>
      <c r="M189" s="18" t="s">
        <v>34</v>
      </c>
      <c r="N189" s="106" t="s">
        <v>2308</v>
      </c>
      <c r="O189" s="141"/>
      <c r="P189" s="173"/>
      <c r="Q189" s="107">
        <v>279500.13299999997</v>
      </c>
      <c r="R189" s="76"/>
      <c r="S189" s="170">
        <v>44840</v>
      </c>
      <c r="T189" s="118" t="s">
        <v>391</v>
      </c>
      <c r="U189" s="299" t="s">
        <v>624</v>
      </c>
    </row>
    <row r="190" spans="1:21" ht="51.75" customHeight="1" x14ac:dyDescent="0.35">
      <c r="A190" s="11" t="s">
        <v>283</v>
      </c>
      <c r="B190" s="11" t="s">
        <v>2286</v>
      </c>
      <c r="C190" s="132" t="s">
        <v>2287</v>
      </c>
      <c r="D190" s="11">
        <v>10701</v>
      </c>
      <c r="E190" s="11" t="s">
        <v>2288</v>
      </c>
      <c r="F190" s="12" t="s">
        <v>2309</v>
      </c>
      <c r="G190" s="16">
        <v>254250.068</v>
      </c>
      <c r="H190" s="19">
        <v>44806</v>
      </c>
      <c r="I190" s="11" t="s">
        <v>235</v>
      </c>
      <c r="J190" s="11" t="s">
        <v>235</v>
      </c>
      <c r="K190" s="12" t="s">
        <v>2310</v>
      </c>
      <c r="L190" s="19">
        <v>44831</v>
      </c>
      <c r="M190" s="18" t="s">
        <v>34</v>
      </c>
      <c r="N190" s="106" t="s">
        <v>2311</v>
      </c>
      <c r="O190" s="141"/>
      <c r="P190" s="173"/>
      <c r="Q190" s="107">
        <v>254250.068</v>
      </c>
      <c r="R190" s="76"/>
      <c r="S190" s="13">
        <v>44861</v>
      </c>
      <c r="T190" s="21" t="s">
        <v>290</v>
      </c>
      <c r="U190" s="70" t="s">
        <v>624</v>
      </c>
    </row>
    <row r="191" spans="1:21" ht="51.75" customHeight="1" x14ac:dyDescent="0.35">
      <c r="A191" s="11" t="s">
        <v>283</v>
      </c>
      <c r="B191" s="11" t="s">
        <v>2286</v>
      </c>
      <c r="C191" s="132" t="s">
        <v>2287</v>
      </c>
      <c r="D191" s="11">
        <v>10701</v>
      </c>
      <c r="E191" s="11" t="s">
        <v>2288</v>
      </c>
      <c r="F191" s="12" t="s">
        <v>2312</v>
      </c>
      <c r="G191" s="16">
        <v>132360.06400000001</v>
      </c>
      <c r="H191" s="19">
        <v>44830</v>
      </c>
      <c r="I191" s="11" t="s">
        <v>235</v>
      </c>
      <c r="J191" s="11" t="s">
        <v>235</v>
      </c>
      <c r="K191" s="12" t="s">
        <v>2313</v>
      </c>
      <c r="L191" s="19">
        <v>44833</v>
      </c>
      <c r="M191" s="18" t="s">
        <v>34</v>
      </c>
      <c r="N191" s="106" t="s">
        <v>2314</v>
      </c>
      <c r="O191" s="141"/>
      <c r="P191" s="261"/>
      <c r="Q191" s="107">
        <v>132360.06400000001</v>
      </c>
      <c r="R191" s="76"/>
      <c r="S191" s="131">
        <v>44868</v>
      </c>
      <c r="T191" s="29" t="s">
        <v>306</v>
      </c>
      <c r="U191" s="103" t="s">
        <v>624</v>
      </c>
    </row>
    <row r="192" spans="1:21" ht="51.75" customHeight="1" x14ac:dyDescent="0.35">
      <c r="A192" s="11" t="s">
        <v>283</v>
      </c>
      <c r="B192" s="11" t="s">
        <v>2286</v>
      </c>
      <c r="C192" s="132" t="s">
        <v>2287</v>
      </c>
      <c r="D192" s="11">
        <v>10701</v>
      </c>
      <c r="E192" s="11" t="s">
        <v>2288</v>
      </c>
      <c r="F192" s="12" t="s">
        <v>2315</v>
      </c>
      <c r="G192" s="16">
        <v>254250.068</v>
      </c>
      <c r="H192" s="19">
        <v>44830</v>
      </c>
      <c r="I192" s="11" t="s">
        <v>235</v>
      </c>
      <c r="J192" s="11" t="s">
        <v>235</v>
      </c>
      <c r="K192" s="12" t="s">
        <v>2316</v>
      </c>
      <c r="L192" s="19">
        <v>44829</v>
      </c>
      <c r="M192" s="18" t="s">
        <v>34</v>
      </c>
      <c r="N192" s="106" t="s">
        <v>2317</v>
      </c>
      <c r="O192" s="141"/>
      <c r="P192" s="173"/>
      <c r="Q192" s="107">
        <v>254250.068</v>
      </c>
      <c r="R192" s="154"/>
      <c r="S192" s="13">
        <v>44861</v>
      </c>
      <c r="T192" s="21" t="s">
        <v>290</v>
      </c>
      <c r="U192" s="306" t="s">
        <v>624</v>
      </c>
    </row>
    <row r="193" spans="1:21" ht="51.75" customHeight="1" x14ac:dyDescent="0.35">
      <c r="A193" s="11" t="s">
        <v>283</v>
      </c>
      <c r="B193" s="11" t="s">
        <v>2286</v>
      </c>
      <c r="C193" s="132" t="s">
        <v>2287</v>
      </c>
      <c r="D193" s="11">
        <v>10701</v>
      </c>
      <c r="E193" s="11" t="s">
        <v>2288</v>
      </c>
      <c r="F193" s="12" t="s">
        <v>2318</v>
      </c>
      <c r="G193" s="16">
        <v>873500.17</v>
      </c>
      <c r="H193" s="19">
        <v>44847</v>
      </c>
      <c r="I193" s="11" t="s">
        <v>235</v>
      </c>
      <c r="J193" s="11" t="s">
        <v>235</v>
      </c>
      <c r="K193" s="12" t="s">
        <v>2319</v>
      </c>
      <c r="L193" s="19">
        <v>44887</v>
      </c>
      <c r="M193" s="18" t="s">
        <v>34</v>
      </c>
      <c r="N193" s="14" t="s">
        <v>2320</v>
      </c>
      <c r="O193" s="16"/>
      <c r="P193" s="16"/>
      <c r="Q193" s="16"/>
      <c r="R193" s="15">
        <v>873500.17</v>
      </c>
      <c r="S193" s="65">
        <v>44917</v>
      </c>
      <c r="T193" s="40" t="s">
        <v>213</v>
      </c>
      <c r="U193" s="306" t="s">
        <v>624</v>
      </c>
    </row>
    <row r="194" spans="1:21" ht="51.75" customHeight="1" x14ac:dyDescent="0.35">
      <c r="A194" s="11" t="s">
        <v>283</v>
      </c>
      <c r="B194" s="11" t="s">
        <v>2286</v>
      </c>
      <c r="C194" s="132" t="s">
        <v>2287</v>
      </c>
      <c r="D194" s="11">
        <v>10701</v>
      </c>
      <c r="E194" s="11" t="s">
        <v>2288</v>
      </c>
      <c r="F194" s="12" t="s">
        <v>2321</v>
      </c>
      <c r="G194" s="16">
        <v>52690.023999999998</v>
      </c>
      <c r="H194" s="19">
        <v>44876</v>
      </c>
      <c r="I194" s="11" t="s">
        <v>235</v>
      </c>
      <c r="J194" s="11" t="s">
        <v>235</v>
      </c>
      <c r="K194" s="12" t="s">
        <v>2322</v>
      </c>
      <c r="L194" s="19">
        <v>44889</v>
      </c>
      <c r="M194" s="18" t="s">
        <v>34</v>
      </c>
      <c r="N194" s="106" t="s">
        <v>2323</v>
      </c>
      <c r="O194" s="16"/>
      <c r="P194" s="16"/>
      <c r="Q194" s="16"/>
      <c r="R194" s="15">
        <v>52690.023999999998</v>
      </c>
      <c r="S194" s="170">
        <v>44938</v>
      </c>
      <c r="T194" s="21" t="s">
        <v>208</v>
      </c>
      <c r="U194" s="70" t="s">
        <v>624</v>
      </c>
    </row>
    <row r="195" spans="1:21" ht="75.75" customHeight="1" x14ac:dyDescent="0.35">
      <c r="A195" s="11" t="s">
        <v>131</v>
      </c>
      <c r="B195" s="11" t="s">
        <v>2324</v>
      </c>
      <c r="C195" s="132" t="s">
        <v>2325</v>
      </c>
      <c r="D195" s="11">
        <v>20204</v>
      </c>
      <c r="E195" s="11" t="s">
        <v>2326</v>
      </c>
      <c r="F195" s="12" t="s">
        <v>2327</v>
      </c>
      <c r="G195" s="16" t="s">
        <v>2328</v>
      </c>
      <c r="H195" s="133">
        <v>44342</v>
      </c>
      <c r="I195" s="11" t="s">
        <v>1991</v>
      </c>
      <c r="J195" s="11" t="s">
        <v>131</v>
      </c>
      <c r="K195" s="12" t="s">
        <v>2329</v>
      </c>
      <c r="L195" s="13">
        <v>44592</v>
      </c>
      <c r="M195" s="18" t="s">
        <v>2232</v>
      </c>
      <c r="N195" s="14" t="s">
        <v>2330</v>
      </c>
      <c r="O195" s="113" t="s">
        <v>2328</v>
      </c>
      <c r="P195" s="177"/>
      <c r="Q195" s="126"/>
      <c r="R195" s="23"/>
      <c r="S195" s="125">
        <v>44623</v>
      </c>
      <c r="T195" s="24" t="s">
        <v>1799</v>
      </c>
      <c r="U195" s="127" t="s">
        <v>2331</v>
      </c>
    </row>
    <row r="196" spans="1:21" ht="69" customHeight="1" x14ac:dyDescent="0.35">
      <c r="A196" s="11" t="s">
        <v>131</v>
      </c>
      <c r="B196" s="11" t="s">
        <v>2324</v>
      </c>
      <c r="C196" s="132" t="s">
        <v>2325</v>
      </c>
      <c r="D196" s="11">
        <v>20204</v>
      </c>
      <c r="E196" s="11" t="s">
        <v>2326</v>
      </c>
      <c r="F196" s="12" t="s">
        <v>2327</v>
      </c>
      <c r="G196" s="16">
        <v>69640</v>
      </c>
      <c r="H196" s="133">
        <v>44342</v>
      </c>
      <c r="I196" s="11" t="s">
        <v>1996</v>
      </c>
      <c r="J196" s="11" t="s">
        <v>131</v>
      </c>
      <c r="K196" s="12" t="s">
        <v>2332</v>
      </c>
      <c r="L196" s="13">
        <v>44620</v>
      </c>
      <c r="M196" s="11" t="s">
        <v>2232</v>
      </c>
      <c r="N196" s="112" t="s">
        <v>2333</v>
      </c>
      <c r="O196" s="129">
        <v>69640</v>
      </c>
      <c r="P196" s="17"/>
      <c r="Q196" s="16"/>
      <c r="R196" s="11"/>
      <c r="S196" s="13">
        <v>44658</v>
      </c>
      <c r="T196" s="18" t="s">
        <v>1999</v>
      </c>
      <c r="U196" s="111" t="s">
        <v>2334</v>
      </c>
    </row>
    <row r="197" spans="1:21" ht="74.25" customHeight="1" x14ac:dyDescent="0.35">
      <c r="A197" s="11" t="s">
        <v>131</v>
      </c>
      <c r="B197" s="11" t="s">
        <v>2324</v>
      </c>
      <c r="C197" s="132" t="s">
        <v>2325</v>
      </c>
      <c r="D197" s="11">
        <v>20204</v>
      </c>
      <c r="E197" s="11" t="s">
        <v>2326</v>
      </c>
      <c r="F197" s="12" t="s">
        <v>2327</v>
      </c>
      <c r="G197" s="16">
        <v>69640</v>
      </c>
      <c r="H197" s="133">
        <v>44342</v>
      </c>
      <c r="I197" s="11" t="s">
        <v>2000</v>
      </c>
      <c r="J197" s="11" t="s">
        <v>131</v>
      </c>
      <c r="K197" s="12" t="s">
        <v>2335</v>
      </c>
      <c r="L197" s="13">
        <v>44648</v>
      </c>
      <c r="M197" s="11" t="s">
        <v>34</v>
      </c>
      <c r="N197" s="14" t="s">
        <v>2336</v>
      </c>
      <c r="O197" s="15">
        <v>69640</v>
      </c>
      <c r="P197" s="157"/>
      <c r="Q197" s="16"/>
      <c r="R197" s="11"/>
      <c r="S197" s="13">
        <v>44679</v>
      </c>
      <c r="T197" s="18" t="s">
        <v>36</v>
      </c>
      <c r="U197" s="111" t="s">
        <v>2337</v>
      </c>
    </row>
    <row r="198" spans="1:21" ht="71.25" customHeight="1" x14ac:dyDescent="0.35">
      <c r="A198" s="11" t="s">
        <v>131</v>
      </c>
      <c r="B198" s="11" t="s">
        <v>2324</v>
      </c>
      <c r="C198" s="132" t="s">
        <v>2325</v>
      </c>
      <c r="D198" s="11">
        <v>20204</v>
      </c>
      <c r="E198" s="11" t="s">
        <v>2326</v>
      </c>
      <c r="F198" s="12" t="s">
        <v>2327</v>
      </c>
      <c r="G198" s="16">
        <v>69640</v>
      </c>
      <c r="H198" s="133">
        <v>44342</v>
      </c>
      <c r="I198" s="11" t="s">
        <v>2003</v>
      </c>
      <c r="J198" s="11" t="s">
        <v>131</v>
      </c>
      <c r="K198" s="12" t="s">
        <v>2338</v>
      </c>
      <c r="L198" s="13">
        <v>44704</v>
      </c>
      <c r="M198" s="11" t="s">
        <v>34</v>
      </c>
      <c r="N198" s="14" t="s">
        <v>2339</v>
      </c>
      <c r="O198" s="222"/>
      <c r="P198" s="15">
        <v>69640</v>
      </c>
      <c r="Q198" s="104"/>
      <c r="R198" s="11"/>
      <c r="S198" s="13">
        <v>44735</v>
      </c>
      <c r="T198" s="21" t="s">
        <v>118</v>
      </c>
      <c r="U198" s="111" t="s">
        <v>2340</v>
      </c>
    </row>
    <row r="199" spans="1:21" ht="48" x14ac:dyDescent="0.35">
      <c r="A199" s="11" t="s">
        <v>131</v>
      </c>
      <c r="B199" s="11" t="s">
        <v>2324</v>
      </c>
      <c r="C199" s="132" t="s">
        <v>2325</v>
      </c>
      <c r="D199" s="11">
        <v>20204</v>
      </c>
      <c r="E199" s="11" t="s">
        <v>2341</v>
      </c>
      <c r="F199" s="12" t="s">
        <v>2342</v>
      </c>
      <c r="G199" s="16">
        <v>110953.57</v>
      </c>
      <c r="H199" s="133">
        <v>44342</v>
      </c>
      <c r="I199" s="11" t="s">
        <v>1991</v>
      </c>
      <c r="J199" s="11" t="s">
        <v>131</v>
      </c>
      <c r="K199" s="12" t="s">
        <v>2343</v>
      </c>
      <c r="L199" s="13">
        <v>44592</v>
      </c>
      <c r="M199" s="11" t="s">
        <v>34</v>
      </c>
      <c r="N199" s="14" t="s">
        <v>2344</v>
      </c>
      <c r="O199" s="15">
        <v>110953.57</v>
      </c>
      <c r="P199" s="114"/>
      <c r="Q199" s="16"/>
      <c r="R199" s="11"/>
      <c r="S199" s="13">
        <v>44623</v>
      </c>
      <c r="T199" s="18" t="s">
        <v>1799</v>
      </c>
      <c r="U199" s="111" t="s">
        <v>2345</v>
      </c>
    </row>
    <row r="200" spans="1:21" ht="48" x14ac:dyDescent="0.35">
      <c r="A200" s="11" t="s">
        <v>131</v>
      </c>
      <c r="B200" s="11" t="s">
        <v>2324</v>
      </c>
      <c r="C200" s="132" t="s">
        <v>2325</v>
      </c>
      <c r="D200" s="11">
        <v>20204</v>
      </c>
      <c r="E200" s="11" t="s">
        <v>2341</v>
      </c>
      <c r="F200" s="12" t="s">
        <v>2342</v>
      </c>
      <c r="G200" s="16">
        <v>110953.57</v>
      </c>
      <c r="H200" s="133">
        <v>44342</v>
      </c>
      <c r="I200" s="11" t="s">
        <v>1996</v>
      </c>
      <c r="J200" s="11" t="s">
        <v>131</v>
      </c>
      <c r="K200" s="12" t="s">
        <v>2346</v>
      </c>
      <c r="L200" s="13">
        <v>44623</v>
      </c>
      <c r="M200" s="11" t="s">
        <v>34</v>
      </c>
      <c r="N200" s="14" t="s">
        <v>2347</v>
      </c>
      <c r="O200" s="15">
        <v>110953.57</v>
      </c>
      <c r="P200" s="157"/>
      <c r="Q200" s="16"/>
      <c r="R200" s="11"/>
      <c r="S200" s="13">
        <v>44658</v>
      </c>
      <c r="T200" s="18" t="s">
        <v>1999</v>
      </c>
      <c r="U200" s="111" t="s">
        <v>2348</v>
      </c>
    </row>
    <row r="201" spans="1:21" ht="85.5" customHeight="1" x14ac:dyDescent="0.35">
      <c r="A201" s="11" t="s">
        <v>131</v>
      </c>
      <c r="B201" s="11" t="s">
        <v>2324</v>
      </c>
      <c r="C201" s="132" t="s">
        <v>2325</v>
      </c>
      <c r="D201" s="11">
        <v>20204</v>
      </c>
      <c r="E201" s="11" t="s">
        <v>2341</v>
      </c>
      <c r="F201" s="12" t="s">
        <v>2342</v>
      </c>
      <c r="G201" s="16">
        <v>110953.57</v>
      </c>
      <c r="H201" s="133">
        <v>44342</v>
      </c>
      <c r="I201" s="11" t="s">
        <v>2000</v>
      </c>
      <c r="J201" s="11" t="s">
        <v>131</v>
      </c>
      <c r="K201" s="12" t="s">
        <v>2349</v>
      </c>
      <c r="L201" s="13">
        <v>44659</v>
      </c>
      <c r="M201" s="11" t="s">
        <v>34</v>
      </c>
      <c r="N201" s="14" t="s">
        <v>2350</v>
      </c>
      <c r="O201" s="222"/>
      <c r="P201" s="15">
        <v>110953.57</v>
      </c>
      <c r="Q201" s="104"/>
      <c r="R201" s="11"/>
      <c r="S201" s="13">
        <v>44693</v>
      </c>
      <c r="T201" s="18" t="s">
        <v>46</v>
      </c>
      <c r="U201" s="111" t="s">
        <v>2351</v>
      </c>
    </row>
    <row r="202" spans="1:21" ht="84" customHeight="1" x14ac:dyDescent="0.35">
      <c r="A202" s="11" t="s">
        <v>131</v>
      </c>
      <c r="B202" s="11" t="s">
        <v>2324</v>
      </c>
      <c r="C202" s="132" t="s">
        <v>2325</v>
      </c>
      <c r="D202" s="11">
        <v>20204</v>
      </c>
      <c r="E202" s="11" t="s">
        <v>2341</v>
      </c>
      <c r="F202" s="12" t="s">
        <v>2342</v>
      </c>
      <c r="G202" s="16">
        <v>110953.57</v>
      </c>
      <c r="H202" s="133">
        <v>44342</v>
      </c>
      <c r="I202" s="11" t="s">
        <v>2003</v>
      </c>
      <c r="J202" s="11" t="s">
        <v>131</v>
      </c>
      <c r="K202" s="12" t="s">
        <v>2352</v>
      </c>
      <c r="L202" s="13">
        <v>44705</v>
      </c>
      <c r="M202" s="11" t="s">
        <v>34</v>
      </c>
      <c r="N202" s="14" t="s">
        <v>2353</v>
      </c>
      <c r="O202" s="229"/>
      <c r="P202" s="15">
        <v>110953.57</v>
      </c>
      <c r="Q202" s="150"/>
      <c r="R202" s="26"/>
      <c r="S202" s="13">
        <v>44749</v>
      </c>
      <c r="T202" s="21" t="s">
        <v>100</v>
      </c>
      <c r="U202" s="111" t="s">
        <v>2340</v>
      </c>
    </row>
    <row r="203" spans="1:21" ht="90" customHeight="1" x14ac:dyDescent="0.35">
      <c r="A203" s="11" t="s">
        <v>2354</v>
      </c>
      <c r="B203" s="11" t="s">
        <v>2355</v>
      </c>
      <c r="C203" s="11" t="s">
        <v>2356</v>
      </c>
      <c r="D203" s="11">
        <v>10401</v>
      </c>
      <c r="E203" s="11" t="s">
        <v>2357</v>
      </c>
      <c r="F203" s="12" t="s">
        <v>2358</v>
      </c>
      <c r="G203" s="16">
        <v>345800</v>
      </c>
      <c r="H203" s="133">
        <v>44711</v>
      </c>
      <c r="I203" s="11" t="s">
        <v>235</v>
      </c>
      <c r="J203" s="11" t="s">
        <v>235</v>
      </c>
      <c r="K203" s="9" t="s">
        <v>2359</v>
      </c>
      <c r="L203" s="13">
        <v>44720</v>
      </c>
      <c r="M203" s="11" t="s">
        <v>2232</v>
      </c>
      <c r="N203" s="14" t="s">
        <v>2360</v>
      </c>
      <c r="O203" s="108"/>
      <c r="P203" s="206">
        <v>345800</v>
      </c>
      <c r="Q203" s="16"/>
      <c r="R203" s="11"/>
      <c r="S203" s="152">
        <v>44756</v>
      </c>
      <c r="T203" s="21" t="s">
        <v>569</v>
      </c>
      <c r="U203" s="249" t="s">
        <v>624</v>
      </c>
    </row>
    <row r="204" spans="1:21" ht="90" customHeight="1" x14ac:dyDescent="0.35">
      <c r="A204" s="11" t="s">
        <v>131</v>
      </c>
      <c r="B204" s="11" t="s">
        <v>2355</v>
      </c>
      <c r="C204" s="11" t="s">
        <v>2356</v>
      </c>
      <c r="D204" s="11">
        <v>10401</v>
      </c>
      <c r="E204" s="11" t="s">
        <v>2357</v>
      </c>
      <c r="F204" s="12" t="s">
        <v>2361</v>
      </c>
      <c r="G204" s="16">
        <v>127400</v>
      </c>
      <c r="H204" s="133">
        <v>44736</v>
      </c>
      <c r="I204" s="11" t="s">
        <v>235</v>
      </c>
      <c r="J204" s="11" t="s">
        <v>235</v>
      </c>
      <c r="K204" s="9" t="s">
        <v>2362</v>
      </c>
      <c r="L204" s="13">
        <v>44750</v>
      </c>
      <c r="M204" s="18" t="s">
        <v>2232</v>
      </c>
      <c r="N204" s="74" t="s">
        <v>2363</v>
      </c>
      <c r="O204" s="108"/>
      <c r="P204" s="173"/>
      <c r="Q204" s="148">
        <v>127400</v>
      </c>
      <c r="R204" s="233"/>
      <c r="S204" s="152">
        <v>44784</v>
      </c>
      <c r="T204" s="21" t="s">
        <v>700</v>
      </c>
      <c r="U204" s="249" t="s">
        <v>624</v>
      </c>
    </row>
    <row r="205" spans="1:21" ht="90" customHeight="1" x14ac:dyDescent="0.35">
      <c r="A205" s="11" t="s">
        <v>870</v>
      </c>
      <c r="B205" s="11" t="s">
        <v>2355</v>
      </c>
      <c r="C205" s="11" t="s">
        <v>2356</v>
      </c>
      <c r="D205" s="11">
        <v>10401</v>
      </c>
      <c r="E205" s="11" t="s">
        <v>2357</v>
      </c>
      <c r="F205" s="12" t="s">
        <v>2364</v>
      </c>
      <c r="G205" s="16">
        <v>764400</v>
      </c>
      <c r="H205" s="133">
        <v>44880</v>
      </c>
      <c r="I205" s="11" t="s">
        <v>235</v>
      </c>
      <c r="J205" s="11" t="s">
        <v>235</v>
      </c>
      <c r="K205" s="9" t="s">
        <v>2365</v>
      </c>
      <c r="L205" s="13">
        <v>44891</v>
      </c>
      <c r="M205" s="18" t="s">
        <v>2232</v>
      </c>
      <c r="N205" s="106" t="s">
        <v>2366</v>
      </c>
      <c r="O205" s="219"/>
      <c r="P205" s="141"/>
      <c r="Q205" s="261"/>
      <c r="R205" s="142">
        <v>764400</v>
      </c>
      <c r="S205" s="170">
        <v>44938</v>
      </c>
      <c r="T205" s="21" t="s">
        <v>208</v>
      </c>
      <c r="U205" s="249" t="s">
        <v>624</v>
      </c>
    </row>
    <row r="206" spans="1:21" ht="90" customHeight="1" x14ac:dyDescent="0.35">
      <c r="A206" s="11" t="s">
        <v>123</v>
      </c>
      <c r="B206" s="11" t="s">
        <v>2367</v>
      </c>
      <c r="C206" s="11" t="s">
        <v>2368</v>
      </c>
      <c r="D206" s="11">
        <v>10499</v>
      </c>
      <c r="E206" s="11" t="s">
        <v>2369</v>
      </c>
      <c r="F206" s="12" t="s">
        <v>2370</v>
      </c>
      <c r="G206" s="16">
        <f>686.136*623.42</f>
        <v>427750.90511999995</v>
      </c>
      <c r="H206" s="133">
        <v>44837</v>
      </c>
      <c r="I206" s="11" t="s">
        <v>235</v>
      </c>
      <c r="J206" s="11" t="s">
        <v>235</v>
      </c>
      <c r="K206" s="9" t="s">
        <v>2371</v>
      </c>
      <c r="L206" s="13">
        <v>44860</v>
      </c>
      <c r="M206" s="18" t="s">
        <v>34</v>
      </c>
      <c r="N206" s="106" t="s">
        <v>2372</v>
      </c>
      <c r="O206" s="219"/>
      <c r="P206" s="141"/>
      <c r="Q206" s="261"/>
      <c r="R206" s="142">
        <v>427750.90511999995</v>
      </c>
      <c r="S206" s="65">
        <v>44917</v>
      </c>
      <c r="T206" s="40" t="s">
        <v>213</v>
      </c>
      <c r="U206" s="249" t="s">
        <v>624</v>
      </c>
    </row>
    <row r="207" spans="1:21" ht="90" customHeight="1" x14ac:dyDescent="0.35">
      <c r="A207" s="11" t="s">
        <v>123</v>
      </c>
      <c r="B207" s="11" t="s">
        <v>2367</v>
      </c>
      <c r="C207" s="11" t="s">
        <v>2368</v>
      </c>
      <c r="D207" s="11">
        <v>10499</v>
      </c>
      <c r="E207" s="11" t="s">
        <v>2369</v>
      </c>
      <c r="F207" s="12" t="s">
        <v>2373</v>
      </c>
      <c r="G207" s="16">
        <f>3177.56*622.34</f>
        <v>1977522.6904</v>
      </c>
      <c r="H207" s="133">
        <v>44882</v>
      </c>
      <c r="I207" s="11" t="s">
        <v>235</v>
      </c>
      <c r="J207" s="11" t="s">
        <v>235</v>
      </c>
      <c r="K207" s="9" t="s">
        <v>2374</v>
      </c>
      <c r="L207" s="13">
        <v>44894</v>
      </c>
      <c r="M207" s="18" t="s">
        <v>34</v>
      </c>
      <c r="N207" s="228" t="s">
        <v>2375</v>
      </c>
      <c r="O207" s="141"/>
      <c r="P207" s="178"/>
      <c r="Q207" s="261"/>
      <c r="R207" s="142">
        <f>2239.14*602.86</f>
        <v>1349887.9404</v>
      </c>
      <c r="S207" s="170">
        <v>44938</v>
      </c>
      <c r="T207" s="21" t="s">
        <v>208</v>
      </c>
      <c r="U207" s="249" t="s">
        <v>624</v>
      </c>
    </row>
    <row r="208" spans="1:21" ht="90" customHeight="1" x14ac:dyDescent="0.35">
      <c r="A208" s="11" t="s">
        <v>123</v>
      </c>
      <c r="B208" s="11" t="s">
        <v>2376</v>
      </c>
      <c r="C208" s="11" t="s">
        <v>2377</v>
      </c>
      <c r="D208" s="11">
        <v>20101</v>
      </c>
      <c r="E208" s="11" t="s">
        <v>2378</v>
      </c>
      <c r="F208" s="12" t="s">
        <v>2379</v>
      </c>
      <c r="G208" s="16">
        <f>1457.7*676.11</f>
        <v>985565.54700000002</v>
      </c>
      <c r="H208" s="133">
        <v>44783</v>
      </c>
      <c r="I208" s="11" t="s">
        <v>235</v>
      </c>
      <c r="J208" s="11" t="s">
        <v>235</v>
      </c>
      <c r="K208" s="9" t="s">
        <v>2380</v>
      </c>
      <c r="L208" s="13">
        <v>44801</v>
      </c>
      <c r="M208" s="18" t="s">
        <v>2232</v>
      </c>
      <c r="N208" s="308" t="s">
        <v>2381</v>
      </c>
      <c r="O208" s="126"/>
      <c r="P208" s="173"/>
      <c r="Q208" s="248">
        <v>985565.54700000002</v>
      </c>
      <c r="R208" s="23"/>
      <c r="S208" s="170">
        <v>44840</v>
      </c>
      <c r="T208" s="21" t="s">
        <v>391</v>
      </c>
      <c r="U208" s="249" t="s">
        <v>624</v>
      </c>
    </row>
    <row r="209" spans="1:21" ht="90" customHeight="1" x14ac:dyDescent="0.35">
      <c r="A209" s="11" t="s">
        <v>283</v>
      </c>
      <c r="B209" s="11" t="s">
        <v>2382</v>
      </c>
      <c r="C209" s="132" t="s">
        <v>2383</v>
      </c>
      <c r="D209" s="11">
        <v>10303</v>
      </c>
      <c r="E209" s="11" t="s">
        <v>2384</v>
      </c>
      <c r="F209" s="12" t="s">
        <v>2385</v>
      </c>
      <c r="G209" s="16">
        <v>7600789.0599999996</v>
      </c>
      <c r="H209" s="133">
        <v>44715</v>
      </c>
      <c r="I209" s="11" t="s">
        <v>235</v>
      </c>
      <c r="J209" s="11" t="s">
        <v>235</v>
      </c>
      <c r="K209" s="9" t="s">
        <v>2386</v>
      </c>
      <c r="L209" s="13">
        <v>44715</v>
      </c>
      <c r="M209" s="11" t="s">
        <v>2232</v>
      </c>
      <c r="N209" s="247" t="s">
        <v>2387</v>
      </c>
      <c r="O209" s="216"/>
      <c r="P209" s="248">
        <v>1013559.15</v>
      </c>
      <c r="Q209" s="16"/>
      <c r="R209" s="23"/>
      <c r="S209" s="232">
        <v>44749</v>
      </c>
      <c r="T209" s="21" t="s">
        <v>100</v>
      </c>
      <c r="U209" s="249" t="s">
        <v>624</v>
      </c>
    </row>
    <row r="210" spans="1:21" ht="90" customHeight="1" x14ac:dyDescent="0.35">
      <c r="A210" s="11" t="s">
        <v>283</v>
      </c>
      <c r="B210" s="11" t="s">
        <v>2382</v>
      </c>
      <c r="C210" s="132" t="s">
        <v>2383</v>
      </c>
      <c r="D210" s="11">
        <v>10303</v>
      </c>
      <c r="E210" s="11" t="s">
        <v>2384</v>
      </c>
      <c r="F210" s="12" t="s">
        <v>2385</v>
      </c>
      <c r="G210" s="16" t="s">
        <v>470</v>
      </c>
      <c r="H210" s="133">
        <v>44715</v>
      </c>
      <c r="I210" s="11" t="s">
        <v>235</v>
      </c>
      <c r="J210" s="11" t="s">
        <v>235</v>
      </c>
      <c r="K210" s="9" t="s">
        <v>492</v>
      </c>
      <c r="L210" s="13">
        <v>44734</v>
      </c>
      <c r="M210" s="18" t="s">
        <v>2232</v>
      </c>
      <c r="N210" s="228" t="s">
        <v>2388</v>
      </c>
      <c r="O210" s="16"/>
      <c r="P210" s="231">
        <v>3407681.11</v>
      </c>
      <c r="Q210" s="16"/>
      <c r="R210" s="11"/>
      <c r="S210" s="152">
        <v>44777</v>
      </c>
      <c r="T210" s="21" t="s">
        <v>295</v>
      </c>
      <c r="U210" s="249" t="s">
        <v>624</v>
      </c>
    </row>
    <row r="211" spans="1:21" ht="90" customHeight="1" x14ac:dyDescent="0.35">
      <c r="A211" s="11" t="s">
        <v>283</v>
      </c>
      <c r="B211" s="11" t="s">
        <v>2382</v>
      </c>
      <c r="C211" s="132" t="s">
        <v>2383</v>
      </c>
      <c r="D211" s="11">
        <v>10303</v>
      </c>
      <c r="E211" s="11" t="s">
        <v>2384</v>
      </c>
      <c r="F211" s="12" t="s">
        <v>2385</v>
      </c>
      <c r="G211" s="16" t="s">
        <v>804</v>
      </c>
      <c r="H211" s="133">
        <v>44715</v>
      </c>
      <c r="I211" s="11" t="s">
        <v>235</v>
      </c>
      <c r="J211" s="11" t="s">
        <v>235</v>
      </c>
      <c r="K211" s="9" t="s">
        <v>2389</v>
      </c>
      <c r="L211" s="19">
        <v>44768</v>
      </c>
      <c r="M211" s="18" t="s">
        <v>2232</v>
      </c>
      <c r="N211" s="112" t="s">
        <v>2390</v>
      </c>
      <c r="O211" s="230"/>
      <c r="P211" s="225"/>
      <c r="Q211" s="136">
        <v>3179548.8</v>
      </c>
      <c r="R211" s="234"/>
      <c r="S211" s="170">
        <v>44805</v>
      </c>
      <c r="T211" s="21" t="s">
        <v>539</v>
      </c>
      <c r="U211" s="249" t="s">
        <v>624</v>
      </c>
    </row>
    <row r="212" spans="1:21" ht="90" customHeight="1" x14ac:dyDescent="0.35">
      <c r="A212" s="11" t="s">
        <v>283</v>
      </c>
      <c r="B212" s="11" t="s">
        <v>2382</v>
      </c>
      <c r="C212" s="132" t="s">
        <v>2383</v>
      </c>
      <c r="D212" s="11">
        <v>10303</v>
      </c>
      <c r="E212" s="11" t="s">
        <v>2384</v>
      </c>
      <c r="F212" s="12" t="s">
        <v>2391</v>
      </c>
      <c r="G212" s="16">
        <v>2351185.35</v>
      </c>
      <c r="H212" s="19">
        <v>44888</v>
      </c>
      <c r="I212" s="11" t="s">
        <v>235</v>
      </c>
      <c r="J212" s="11" t="s">
        <v>235</v>
      </c>
      <c r="K212" s="9" t="s">
        <v>2392</v>
      </c>
      <c r="L212" s="19">
        <v>44904</v>
      </c>
      <c r="M212" s="18" t="s">
        <v>2232</v>
      </c>
      <c r="N212" s="14" t="s">
        <v>2393</v>
      </c>
      <c r="O212" s="16"/>
      <c r="P212" s="16"/>
      <c r="Q212" s="16"/>
      <c r="R212" s="15">
        <v>2351185.35</v>
      </c>
      <c r="S212" s="170">
        <v>44938</v>
      </c>
      <c r="T212" s="21" t="s">
        <v>208</v>
      </c>
      <c r="U212" s="249" t="s">
        <v>624</v>
      </c>
    </row>
    <row r="213" spans="1:21" ht="72" customHeight="1" x14ac:dyDescent="0.35">
      <c r="A213" s="11" t="s">
        <v>123</v>
      </c>
      <c r="B213" s="11" t="s">
        <v>2394</v>
      </c>
      <c r="C213" s="132" t="s">
        <v>2395</v>
      </c>
      <c r="D213" s="11">
        <v>20199</v>
      </c>
      <c r="E213" s="11" t="s">
        <v>1620</v>
      </c>
      <c r="F213" s="12" t="s">
        <v>2396</v>
      </c>
      <c r="G213" s="16">
        <f>326.66*677.39</f>
        <v>221276.21740000002</v>
      </c>
      <c r="H213" s="133">
        <v>44643</v>
      </c>
      <c r="I213" s="11" t="s">
        <v>235</v>
      </c>
      <c r="J213" s="11" t="s">
        <v>235</v>
      </c>
      <c r="K213" s="12" t="s">
        <v>2397</v>
      </c>
      <c r="L213" s="19">
        <v>44701</v>
      </c>
      <c r="M213" s="18" t="s">
        <v>2232</v>
      </c>
      <c r="N213" s="247" t="s">
        <v>2398</v>
      </c>
      <c r="O213" s="310"/>
      <c r="P213" s="206">
        <v>221276.21740000002</v>
      </c>
      <c r="Q213" s="108"/>
      <c r="R213" s="26"/>
      <c r="S213" s="152">
        <v>44735</v>
      </c>
      <c r="T213" s="21" t="s">
        <v>118</v>
      </c>
      <c r="U213" s="111" t="s">
        <v>624</v>
      </c>
    </row>
    <row r="214" spans="1:21" ht="72" customHeight="1" x14ac:dyDescent="0.35">
      <c r="A214" s="11" t="s">
        <v>123</v>
      </c>
      <c r="B214" s="11" t="s">
        <v>2399</v>
      </c>
      <c r="C214" s="132" t="s">
        <v>2400</v>
      </c>
      <c r="D214" s="11">
        <v>10899</v>
      </c>
      <c r="E214" s="11" t="s">
        <v>1636</v>
      </c>
      <c r="F214" s="12" t="s">
        <v>2401</v>
      </c>
      <c r="G214" s="16">
        <v>700600</v>
      </c>
      <c r="H214" s="133">
        <v>44839</v>
      </c>
      <c r="I214" s="11" t="s">
        <v>235</v>
      </c>
      <c r="J214" s="11" t="s">
        <v>235</v>
      </c>
      <c r="K214" s="12" t="s">
        <v>2402</v>
      </c>
      <c r="L214" s="19">
        <v>44879</v>
      </c>
      <c r="M214" s="18" t="s">
        <v>2232</v>
      </c>
      <c r="N214" s="14" t="s">
        <v>2403</v>
      </c>
      <c r="O214" s="16"/>
      <c r="P214" s="16"/>
      <c r="Q214" s="16"/>
      <c r="R214" s="15">
        <v>700600</v>
      </c>
      <c r="S214" s="13">
        <v>44910</v>
      </c>
      <c r="T214" s="29" t="s">
        <v>155</v>
      </c>
      <c r="U214" s="111" t="s">
        <v>624</v>
      </c>
    </row>
    <row r="215" spans="1:21" ht="72" customHeight="1" x14ac:dyDescent="0.35">
      <c r="A215" s="11" t="s">
        <v>123</v>
      </c>
      <c r="B215" s="11" t="s">
        <v>2399</v>
      </c>
      <c r="C215" s="132" t="s">
        <v>2400</v>
      </c>
      <c r="D215" s="11">
        <v>10899</v>
      </c>
      <c r="E215" s="11" t="s">
        <v>1628</v>
      </c>
      <c r="F215" s="12" t="s">
        <v>2404</v>
      </c>
      <c r="G215" s="16">
        <v>599998.63100000005</v>
      </c>
      <c r="H215" s="133">
        <v>44839</v>
      </c>
      <c r="I215" s="11" t="s">
        <v>235</v>
      </c>
      <c r="J215" s="11" t="s">
        <v>235</v>
      </c>
      <c r="K215" s="12" t="s">
        <v>2405</v>
      </c>
      <c r="L215" s="19">
        <v>44865</v>
      </c>
      <c r="M215" s="18" t="s">
        <v>2232</v>
      </c>
      <c r="N215" s="14" t="s">
        <v>2406</v>
      </c>
      <c r="O215" s="16"/>
      <c r="P215" s="16"/>
      <c r="Q215" s="16"/>
      <c r="R215" s="15">
        <v>599998.63100000005</v>
      </c>
      <c r="S215" s="13">
        <v>44910</v>
      </c>
      <c r="T215" s="29" t="s">
        <v>155</v>
      </c>
      <c r="U215" s="111" t="s">
        <v>624</v>
      </c>
    </row>
    <row r="216" spans="1:21" ht="72" customHeight="1" x14ac:dyDescent="0.35">
      <c r="A216" s="11" t="s">
        <v>123</v>
      </c>
      <c r="B216" s="11" t="s">
        <v>2399</v>
      </c>
      <c r="C216" s="132" t="s">
        <v>2400</v>
      </c>
      <c r="D216" s="11">
        <v>10899</v>
      </c>
      <c r="E216" s="11" t="s">
        <v>2407</v>
      </c>
      <c r="F216" s="12" t="s">
        <v>2408</v>
      </c>
      <c r="G216" s="16">
        <v>325000.00099999999</v>
      </c>
      <c r="H216" s="133">
        <v>44845</v>
      </c>
      <c r="I216" s="11" t="s">
        <v>235</v>
      </c>
      <c r="J216" s="11" t="s">
        <v>235</v>
      </c>
      <c r="K216" s="12" t="s">
        <v>2409</v>
      </c>
      <c r="L216" s="19">
        <v>44875</v>
      </c>
      <c r="M216" s="18" t="s">
        <v>2232</v>
      </c>
      <c r="N216" s="14" t="s">
        <v>2410</v>
      </c>
      <c r="O216" s="16"/>
      <c r="P216" s="16"/>
      <c r="Q216" s="16"/>
      <c r="R216" s="15">
        <v>325000.00099999999</v>
      </c>
      <c r="S216" s="13">
        <v>44910</v>
      </c>
      <c r="T216" s="29" t="s">
        <v>155</v>
      </c>
      <c r="U216" s="111" t="s">
        <v>624</v>
      </c>
    </row>
    <row r="217" spans="1:21" ht="72" customHeight="1" x14ac:dyDescent="0.35">
      <c r="A217" s="11" t="s">
        <v>123</v>
      </c>
      <c r="B217" s="11" t="s">
        <v>2399</v>
      </c>
      <c r="C217" s="132" t="s">
        <v>2400</v>
      </c>
      <c r="D217" s="11">
        <v>10899</v>
      </c>
      <c r="E217" s="11" t="s">
        <v>2411</v>
      </c>
      <c r="F217" s="12" t="s">
        <v>2412</v>
      </c>
      <c r="G217" s="16">
        <v>339000</v>
      </c>
      <c r="H217" s="133">
        <v>44846</v>
      </c>
      <c r="I217" s="11" t="s">
        <v>235</v>
      </c>
      <c r="J217" s="11" t="s">
        <v>235</v>
      </c>
      <c r="K217" s="12" t="s">
        <v>2413</v>
      </c>
      <c r="L217" s="19">
        <v>44862</v>
      </c>
      <c r="M217" s="18" t="s">
        <v>2232</v>
      </c>
      <c r="N217" s="106" t="s">
        <v>2414</v>
      </c>
      <c r="O217" s="219"/>
      <c r="P217" s="141"/>
      <c r="Q217" s="261"/>
      <c r="R217" s="142">
        <v>339000</v>
      </c>
      <c r="S217" s="65">
        <v>44917</v>
      </c>
      <c r="T217" s="40" t="s">
        <v>213</v>
      </c>
      <c r="U217" s="109" t="s">
        <v>624</v>
      </c>
    </row>
    <row r="218" spans="1:21" ht="72" customHeight="1" x14ac:dyDescent="0.35">
      <c r="A218" s="11" t="s">
        <v>123</v>
      </c>
      <c r="B218" s="11" t="s">
        <v>2399</v>
      </c>
      <c r="C218" s="132" t="s">
        <v>2400</v>
      </c>
      <c r="D218" s="11">
        <v>10899</v>
      </c>
      <c r="E218" s="11" t="s">
        <v>1620</v>
      </c>
      <c r="F218" s="12" t="s">
        <v>2415</v>
      </c>
      <c r="G218" s="16">
        <v>399999.14</v>
      </c>
      <c r="H218" s="133">
        <v>44844</v>
      </c>
      <c r="I218" s="11" t="s">
        <v>235</v>
      </c>
      <c r="J218" s="11" t="s">
        <v>235</v>
      </c>
      <c r="K218" s="12" t="s">
        <v>2416</v>
      </c>
      <c r="L218" s="19">
        <v>44880</v>
      </c>
      <c r="M218" s="18" t="s">
        <v>2232</v>
      </c>
      <c r="N218" s="14" t="s">
        <v>2417</v>
      </c>
      <c r="O218" s="16"/>
      <c r="P218" s="16"/>
      <c r="Q218" s="16"/>
      <c r="R218" s="15">
        <v>399999.14</v>
      </c>
      <c r="S218" s="13">
        <v>44910</v>
      </c>
      <c r="T218" s="29" t="s">
        <v>155</v>
      </c>
      <c r="U218" s="111" t="s">
        <v>624</v>
      </c>
    </row>
    <row r="219" spans="1:21" ht="72" customHeight="1" x14ac:dyDescent="0.35">
      <c r="A219" s="11" t="s">
        <v>123</v>
      </c>
      <c r="B219" s="11" t="s">
        <v>2399</v>
      </c>
      <c r="C219" s="132" t="s">
        <v>2400</v>
      </c>
      <c r="D219" s="11">
        <v>10899</v>
      </c>
      <c r="E219" s="11" t="s">
        <v>1620</v>
      </c>
      <c r="F219" s="12" t="s">
        <v>2418</v>
      </c>
      <c r="G219" s="16">
        <v>113000.136</v>
      </c>
      <c r="H219" s="133">
        <v>44907</v>
      </c>
      <c r="I219" s="11" t="s">
        <v>235</v>
      </c>
      <c r="J219" s="11" t="s">
        <v>235</v>
      </c>
      <c r="K219" s="12" t="s">
        <v>2419</v>
      </c>
      <c r="L219" s="19">
        <v>44916</v>
      </c>
      <c r="M219" s="18" t="s">
        <v>2232</v>
      </c>
      <c r="N219" s="14" t="s">
        <v>2420</v>
      </c>
      <c r="O219" s="16"/>
      <c r="P219" s="16"/>
      <c r="Q219" s="16"/>
      <c r="R219" s="15">
        <v>113000.136</v>
      </c>
      <c r="S219" s="170">
        <v>44952</v>
      </c>
      <c r="T219" s="21" t="s">
        <v>246</v>
      </c>
      <c r="U219" s="401" t="s">
        <v>624</v>
      </c>
    </row>
    <row r="220" spans="1:21" ht="72" customHeight="1" x14ac:dyDescent="0.35">
      <c r="A220" s="11" t="s">
        <v>123</v>
      </c>
      <c r="B220" s="11" t="s">
        <v>2399</v>
      </c>
      <c r="C220" s="132" t="s">
        <v>2400</v>
      </c>
      <c r="D220" s="11">
        <v>10899</v>
      </c>
      <c r="E220" s="11" t="s">
        <v>2421</v>
      </c>
      <c r="F220" s="12" t="s">
        <v>2422</v>
      </c>
      <c r="G220" s="16">
        <v>149160</v>
      </c>
      <c r="H220" s="133">
        <v>44874</v>
      </c>
      <c r="I220" s="11" t="s">
        <v>235</v>
      </c>
      <c r="J220" s="11" t="s">
        <v>235</v>
      </c>
      <c r="K220" s="12" t="s">
        <v>2423</v>
      </c>
      <c r="L220" s="19">
        <v>44890</v>
      </c>
      <c r="M220" s="18" t="s">
        <v>2232</v>
      </c>
      <c r="N220" s="106" t="s">
        <v>2424</v>
      </c>
      <c r="O220" s="219"/>
      <c r="P220" s="141"/>
      <c r="Q220" s="261"/>
      <c r="R220" s="142">
        <v>149160</v>
      </c>
      <c r="S220" s="170">
        <v>44938</v>
      </c>
      <c r="T220" s="21" t="s">
        <v>208</v>
      </c>
      <c r="U220" s="109" t="s">
        <v>624</v>
      </c>
    </row>
    <row r="221" spans="1:21" ht="72" customHeight="1" x14ac:dyDescent="0.35">
      <c r="A221" s="11" t="s">
        <v>123</v>
      </c>
      <c r="B221" s="11" t="s">
        <v>2399</v>
      </c>
      <c r="C221" s="132" t="s">
        <v>2400</v>
      </c>
      <c r="D221" s="11">
        <v>10899</v>
      </c>
      <c r="E221" s="11" t="s">
        <v>2425</v>
      </c>
      <c r="F221" s="12" t="s">
        <v>2426</v>
      </c>
      <c r="G221" s="16">
        <v>271200</v>
      </c>
      <c r="H221" s="133">
        <v>44845</v>
      </c>
      <c r="I221" s="11" t="s">
        <v>235</v>
      </c>
      <c r="J221" s="11" t="s">
        <v>235</v>
      </c>
      <c r="K221" s="12" t="s">
        <v>2427</v>
      </c>
      <c r="L221" s="19">
        <v>44840</v>
      </c>
      <c r="M221" s="18" t="s">
        <v>2232</v>
      </c>
      <c r="N221" s="14" t="s">
        <v>2428</v>
      </c>
      <c r="O221" s="141"/>
      <c r="P221" s="141"/>
      <c r="Q221" s="137"/>
      <c r="R221" s="231">
        <v>271200</v>
      </c>
      <c r="S221" s="13">
        <v>44882</v>
      </c>
      <c r="T221" s="29" t="s">
        <v>138</v>
      </c>
      <c r="U221" s="111" t="s">
        <v>624</v>
      </c>
    </row>
    <row r="222" spans="1:21" ht="72" customHeight="1" x14ac:dyDescent="0.35">
      <c r="A222" s="11" t="s">
        <v>123</v>
      </c>
      <c r="B222" s="11" t="s">
        <v>2399</v>
      </c>
      <c r="C222" s="132" t="s">
        <v>2400</v>
      </c>
      <c r="D222" s="11">
        <v>10899</v>
      </c>
      <c r="E222" s="11" t="s">
        <v>2425</v>
      </c>
      <c r="F222" s="12" t="s">
        <v>2429</v>
      </c>
      <c r="G222" s="16">
        <v>3851040</v>
      </c>
      <c r="H222" s="133">
        <v>44907</v>
      </c>
      <c r="I222" s="11" t="s">
        <v>235</v>
      </c>
      <c r="J222" s="11" t="s">
        <v>235</v>
      </c>
      <c r="K222" s="12" t="s">
        <v>2430</v>
      </c>
      <c r="L222" s="19">
        <v>44914</v>
      </c>
      <c r="M222" s="18" t="s">
        <v>2232</v>
      </c>
      <c r="N222" s="14" t="s">
        <v>2431</v>
      </c>
      <c r="O222" s="16"/>
      <c r="P222" s="16"/>
      <c r="Q222" s="16"/>
      <c r="R222" s="15">
        <v>3851040</v>
      </c>
      <c r="S222" s="65">
        <v>44945</v>
      </c>
      <c r="T222" s="41" t="s">
        <v>242</v>
      </c>
      <c r="U222" s="401" t="s">
        <v>624</v>
      </c>
    </row>
    <row r="223" spans="1:21" ht="72" customHeight="1" x14ac:dyDescent="0.35">
      <c r="A223" s="11" t="s">
        <v>123</v>
      </c>
      <c r="B223" s="11" t="s">
        <v>2432</v>
      </c>
      <c r="C223" s="132" t="s">
        <v>650</v>
      </c>
      <c r="D223" s="11">
        <v>20199</v>
      </c>
      <c r="E223" s="11" t="s">
        <v>662</v>
      </c>
      <c r="F223" s="12" t="s">
        <v>2433</v>
      </c>
      <c r="G223" s="16">
        <f>323.18*638.94</f>
        <v>206492.62920000002</v>
      </c>
      <c r="H223" s="133">
        <v>44777</v>
      </c>
      <c r="I223" s="11" t="s">
        <v>235</v>
      </c>
      <c r="J223" s="11" t="s">
        <v>235</v>
      </c>
      <c r="K223" s="12" t="s">
        <v>2434</v>
      </c>
      <c r="L223" s="19">
        <v>44821</v>
      </c>
      <c r="M223" s="18" t="s">
        <v>2232</v>
      </c>
      <c r="N223" s="135" t="s">
        <v>2435</v>
      </c>
      <c r="O223" s="230"/>
      <c r="P223" s="225"/>
      <c r="Q223" s="136">
        <v>206492.62920000002</v>
      </c>
      <c r="R223" s="234"/>
      <c r="S223" s="170">
        <v>44854</v>
      </c>
      <c r="T223" s="21" t="s">
        <v>1041</v>
      </c>
      <c r="U223" s="111" t="s">
        <v>624</v>
      </c>
    </row>
    <row r="224" spans="1:21" ht="72" customHeight="1" x14ac:dyDescent="0.35">
      <c r="A224" s="11" t="s">
        <v>123</v>
      </c>
      <c r="B224" s="11" t="s">
        <v>2436</v>
      </c>
      <c r="C224" s="132" t="s">
        <v>2437</v>
      </c>
      <c r="D224" s="11">
        <v>29903</v>
      </c>
      <c r="E224" s="11" t="s">
        <v>2411</v>
      </c>
      <c r="F224" s="12" t="s">
        <v>2438</v>
      </c>
      <c r="G224" s="16">
        <f>1627.2*624.86</f>
        <v>1016772.192</v>
      </c>
      <c r="H224" s="133">
        <v>44845</v>
      </c>
      <c r="I224" s="11" t="s">
        <v>235</v>
      </c>
      <c r="J224" s="11" t="s">
        <v>235</v>
      </c>
      <c r="K224" s="12" t="s">
        <v>2439</v>
      </c>
      <c r="L224" s="19">
        <v>44865</v>
      </c>
      <c r="M224" s="18" t="s">
        <v>2232</v>
      </c>
      <c r="N224" s="14" t="s">
        <v>2440</v>
      </c>
      <c r="O224" s="16"/>
      <c r="P224" s="16"/>
      <c r="Q224" s="16"/>
      <c r="R224" s="15">
        <v>1016772.192</v>
      </c>
      <c r="S224" s="13">
        <v>44910</v>
      </c>
      <c r="T224" s="29" t="s">
        <v>155</v>
      </c>
      <c r="U224" s="348" t="s">
        <v>2441</v>
      </c>
    </row>
    <row r="225" spans="1:21" ht="72" customHeight="1" x14ac:dyDescent="0.35">
      <c r="A225" s="11" t="s">
        <v>21</v>
      </c>
      <c r="B225" s="11" t="s">
        <v>2436</v>
      </c>
      <c r="C225" s="132" t="s">
        <v>2437</v>
      </c>
      <c r="D225" s="11">
        <v>29903</v>
      </c>
      <c r="E225" s="11" t="s">
        <v>2442</v>
      </c>
      <c r="F225" s="12" t="s">
        <v>2443</v>
      </c>
      <c r="G225" s="16">
        <f>565*624.86</f>
        <v>353045.9</v>
      </c>
      <c r="H225" s="133">
        <v>44852</v>
      </c>
      <c r="I225" s="11" t="s">
        <v>235</v>
      </c>
      <c r="J225" s="11" t="s">
        <v>235</v>
      </c>
      <c r="K225" s="12" t="s">
        <v>2444</v>
      </c>
      <c r="L225" s="19">
        <v>44886</v>
      </c>
      <c r="M225" s="18" t="s">
        <v>2232</v>
      </c>
      <c r="N225" s="14" t="s">
        <v>2445</v>
      </c>
      <c r="O225" s="16"/>
      <c r="P225" s="16"/>
      <c r="Q225" s="16"/>
      <c r="R225" s="15">
        <v>353045.9</v>
      </c>
      <c r="S225" s="65">
        <v>44917</v>
      </c>
      <c r="T225" s="40" t="s">
        <v>213</v>
      </c>
      <c r="U225" s="348" t="s">
        <v>2441</v>
      </c>
    </row>
    <row r="226" spans="1:21" ht="66.75" customHeight="1" x14ac:dyDescent="0.35">
      <c r="A226" s="11" t="s">
        <v>123</v>
      </c>
      <c r="B226" s="11" t="s">
        <v>2446</v>
      </c>
      <c r="C226" s="132" t="s">
        <v>2447</v>
      </c>
      <c r="D226" s="11">
        <v>20199</v>
      </c>
      <c r="E226" s="11" t="s">
        <v>2378</v>
      </c>
      <c r="F226" s="12" t="s">
        <v>2448</v>
      </c>
      <c r="G226" s="16">
        <f>281.37*656.49</f>
        <v>184716.5913</v>
      </c>
      <c r="H226" s="133">
        <v>44638</v>
      </c>
      <c r="I226" s="11" t="s">
        <v>235</v>
      </c>
      <c r="J226" s="11" t="s">
        <v>235</v>
      </c>
      <c r="K226" s="12" t="s">
        <v>2449</v>
      </c>
      <c r="L226" s="13">
        <v>44641</v>
      </c>
      <c r="M226" s="11" t="s">
        <v>34</v>
      </c>
      <c r="N226" s="112" t="s">
        <v>2450</v>
      </c>
      <c r="O226" s="307">
        <v>184716.5913</v>
      </c>
      <c r="P226" s="278"/>
      <c r="Q226" s="137"/>
      <c r="R226" s="23"/>
      <c r="S226" s="13">
        <v>44686</v>
      </c>
      <c r="T226" s="21" t="s">
        <v>63</v>
      </c>
      <c r="U226" s="111" t="s">
        <v>624</v>
      </c>
    </row>
    <row r="227" spans="1:21" ht="66.75" customHeight="1" x14ac:dyDescent="0.35">
      <c r="A227" s="11" t="s">
        <v>123</v>
      </c>
      <c r="B227" s="11" t="s">
        <v>2446</v>
      </c>
      <c r="C227" s="132" t="s">
        <v>2447</v>
      </c>
      <c r="D227" s="11">
        <v>20199</v>
      </c>
      <c r="E227" s="11" t="s">
        <v>2378</v>
      </c>
      <c r="F227" s="12" t="s">
        <v>2451</v>
      </c>
      <c r="G227" s="16">
        <f>474.6*640</f>
        <v>303744</v>
      </c>
      <c r="H227" s="133">
        <v>44839</v>
      </c>
      <c r="I227" s="11" t="s">
        <v>235</v>
      </c>
      <c r="J227" s="11" t="s">
        <v>235</v>
      </c>
      <c r="K227" s="12" t="s">
        <v>2452</v>
      </c>
      <c r="L227" s="13">
        <v>44840</v>
      </c>
      <c r="M227" s="11" t="s">
        <v>34</v>
      </c>
      <c r="N227" s="14" t="s">
        <v>2453</v>
      </c>
      <c r="O227" s="141"/>
      <c r="P227" s="141"/>
      <c r="Q227" s="137"/>
      <c r="R227" s="231">
        <v>303744</v>
      </c>
      <c r="S227" s="170">
        <v>44875</v>
      </c>
      <c r="T227" s="21" t="s">
        <v>163</v>
      </c>
      <c r="U227" s="111" t="s">
        <v>624</v>
      </c>
    </row>
    <row r="228" spans="1:21" ht="66.75" customHeight="1" x14ac:dyDescent="0.35">
      <c r="A228" s="11" t="s">
        <v>123</v>
      </c>
      <c r="B228" s="11" t="s">
        <v>2446</v>
      </c>
      <c r="C228" s="132" t="s">
        <v>2447</v>
      </c>
      <c r="D228" s="11">
        <v>20199</v>
      </c>
      <c r="E228" s="11" t="s">
        <v>2378</v>
      </c>
      <c r="F228" s="12" t="s">
        <v>2454</v>
      </c>
      <c r="G228" s="16">
        <f>1280.29*602</f>
        <v>770734.58</v>
      </c>
      <c r="H228" s="133">
        <v>44893</v>
      </c>
      <c r="I228" s="11" t="s">
        <v>235</v>
      </c>
      <c r="J228" s="11" t="s">
        <v>235</v>
      </c>
      <c r="K228" s="12" t="s">
        <v>2455</v>
      </c>
      <c r="L228" s="13">
        <v>44894</v>
      </c>
      <c r="M228" s="11" t="s">
        <v>34</v>
      </c>
      <c r="N228" s="14" t="s">
        <v>2456</v>
      </c>
      <c r="O228" s="16"/>
      <c r="P228" s="16"/>
      <c r="Q228" s="16"/>
      <c r="R228" s="15">
        <v>770734.58</v>
      </c>
      <c r="S228" s="170">
        <v>44938</v>
      </c>
      <c r="T228" s="21" t="s">
        <v>208</v>
      </c>
      <c r="U228" s="111" t="s">
        <v>624</v>
      </c>
    </row>
    <row r="229" spans="1:21" ht="86.25" customHeight="1" x14ac:dyDescent="0.35">
      <c r="A229" s="7" t="s">
        <v>28</v>
      </c>
      <c r="B229" s="11" t="s">
        <v>2457</v>
      </c>
      <c r="C229" s="11" t="s">
        <v>2458</v>
      </c>
      <c r="D229" s="11">
        <v>10499</v>
      </c>
      <c r="E229" s="11" t="s">
        <v>2459</v>
      </c>
      <c r="F229" s="12" t="s">
        <v>2460</v>
      </c>
      <c r="G229" s="16">
        <v>314976.2</v>
      </c>
      <c r="H229" s="13" t="s">
        <v>2461</v>
      </c>
      <c r="I229" s="11" t="s">
        <v>1996</v>
      </c>
      <c r="J229" s="11" t="s">
        <v>235</v>
      </c>
      <c r="K229" s="9" t="s">
        <v>2462</v>
      </c>
      <c r="L229" s="13">
        <v>44620</v>
      </c>
      <c r="M229" s="11" t="s">
        <v>2232</v>
      </c>
      <c r="N229" s="14" t="s">
        <v>2463</v>
      </c>
      <c r="O229" s="129">
        <v>314976.2</v>
      </c>
      <c r="P229" s="126"/>
      <c r="Q229" s="16"/>
      <c r="R229" s="16"/>
      <c r="S229" s="13">
        <v>44679</v>
      </c>
      <c r="T229" s="18" t="s">
        <v>36</v>
      </c>
      <c r="U229" s="130" t="s">
        <v>624</v>
      </c>
    </row>
    <row r="230" spans="1:21" ht="82.5" customHeight="1" x14ac:dyDescent="0.35">
      <c r="A230" s="7" t="s">
        <v>28</v>
      </c>
      <c r="B230" s="11" t="s">
        <v>2457</v>
      </c>
      <c r="C230" s="11" t="s">
        <v>2458</v>
      </c>
      <c r="D230" s="11">
        <v>10499</v>
      </c>
      <c r="E230" s="11" t="s">
        <v>2459</v>
      </c>
      <c r="F230" s="12" t="s">
        <v>2464</v>
      </c>
      <c r="G230" s="16">
        <v>314976.2</v>
      </c>
      <c r="H230" s="13">
        <v>44657</v>
      </c>
      <c r="I230" s="11" t="s">
        <v>2000</v>
      </c>
      <c r="J230" s="11" t="s">
        <v>235</v>
      </c>
      <c r="K230" s="9" t="s">
        <v>2465</v>
      </c>
      <c r="L230" s="13">
        <v>44651</v>
      </c>
      <c r="M230" s="11" t="s">
        <v>2232</v>
      </c>
      <c r="N230" s="14" t="s">
        <v>2466</v>
      </c>
      <c r="O230" s="107">
        <v>314976.2</v>
      </c>
      <c r="P230" s="108"/>
      <c r="Q230" s="108"/>
      <c r="R230" s="108"/>
      <c r="S230" s="13">
        <v>44686</v>
      </c>
      <c r="T230" s="21" t="s">
        <v>63</v>
      </c>
      <c r="U230" s="130" t="s">
        <v>624</v>
      </c>
    </row>
    <row r="231" spans="1:21" ht="81.75" customHeight="1" x14ac:dyDescent="0.35">
      <c r="A231" s="7" t="s">
        <v>28</v>
      </c>
      <c r="B231" s="11" t="s">
        <v>2457</v>
      </c>
      <c r="C231" s="11" t="s">
        <v>2458</v>
      </c>
      <c r="D231" s="11">
        <v>10499</v>
      </c>
      <c r="E231" s="11" t="s">
        <v>2459</v>
      </c>
      <c r="F231" s="12" t="s">
        <v>2467</v>
      </c>
      <c r="G231" s="16">
        <v>314976.2</v>
      </c>
      <c r="H231" s="13">
        <v>44685</v>
      </c>
      <c r="I231" s="11" t="s">
        <v>2003</v>
      </c>
      <c r="J231" s="11" t="s">
        <v>235</v>
      </c>
      <c r="K231" s="9" t="s">
        <v>2468</v>
      </c>
      <c r="L231" s="13">
        <v>44681</v>
      </c>
      <c r="M231" s="11" t="s">
        <v>2232</v>
      </c>
      <c r="N231" s="228" t="s">
        <v>2469</v>
      </c>
      <c r="O231" s="134"/>
      <c r="P231" s="231">
        <v>314976.2</v>
      </c>
      <c r="Q231" s="16"/>
      <c r="R231" s="16"/>
      <c r="S231" s="152">
        <v>44728</v>
      </c>
      <c r="T231" s="21" t="s">
        <v>110</v>
      </c>
      <c r="U231" s="175" t="s">
        <v>624</v>
      </c>
    </row>
    <row r="232" spans="1:21" ht="82.5" customHeight="1" x14ac:dyDescent="0.35">
      <c r="A232" s="7" t="s">
        <v>28</v>
      </c>
      <c r="B232" s="11" t="s">
        <v>2457</v>
      </c>
      <c r="C232" s="11" t="s">
        <v>2458</v>
      </c>
      <c r="D232" s="11">
        <v>10499</v>
      </c>
      <c r="E232" s="11" t="s">
        <v>2459</v>
      </c>
      <c r="F232" s="12" t="s">
        <v>2470</v>
      </c>
      <c r="G232" s="16">
        <v>314976.2</v>
      </c>
      <c r="H232" s="13">
        <v>44720</v>
      </c>
      <c r="I232" s="11" t="s">
        <v>2006</v>
      </c>
      <c r="J232" s="11" t="s">
        <v>235</v>
      </c>
      <c r="K232" s="9" t="s">
        <v>2471</v>
      </c>
      <c r="L232" s="13">
        <v>44712</v>
      </c>
      <c r="M232" s="11" t="s">
        <v>2232</v>
      </c>
      <c r="N232" s="14" t="s">
        <v>2472</v>
      </c>
      <c r="O232" s="218"/>
      <c r="P232" s="15">
        <v>314976.2</v>
      </c>
      <c r="Q232" s="137"/>
      <c r="R232" s="126"/>
      <c r="S232" s="13">
        <v>44784</v>
      </c>
      <c r="T232" s="21" t="s">
        <v>700</v>
      </c>
      <c r="U232" s="254" t="s">
        <v>624</v>
      </c>
    </row>
    <row r="233" spans="1:21" ht="81.75" customHeight="1" x14ac:dyDescent="0.35">
      <c r="A233" s="7" t="s">
        <v>28</v>
      </c>
      <c r="B233" s="11" t="s">
        <v>2457</v>
      </c>
      <c r="C233" s="11" t="s">
        <v>2458</v>
      </c>
      <c r="D233" s="11">
        <v>10499</v>
      </c>
      <c r="E233" s="11" t="s">
        <v>2459</v>
      </c>
      <c r="F233" s="12" t="s">
        <v>2473</v>
      </c>
      <c r="G233" s="16">
        <v>319475.86</v>
      </c>
      <c r="H233" s="13">
        <v>44746</v>
      </c>
      <c r="I233" s="11" t="s">
        <v>2009</v>
      </c>
      <c r="J233" s="11" t="s">
        <v>235</v>
      </c>
      <c r="K233" s="9" t="s">
        <v>2474</v>
      </c>
      <c r="L233" s="13">
        <v>44742</v>
      </c>
      <c r="M233" s="11" t="s">
        <v>2232</v>
      </c>
      <c r="N233" s="14" t="s">
        <v>2475</v>
      </c>
      <c r="O233" s="105"/>
      <c r="P233" s="15">
        <v>319475.86</v>
      </c>
      <c r="Q233" s="104"/>
      <c r="R233" s="16"/>
      <c r="S233" s="13">
        <v>44784</v>
      </c>
      <c r="T233" s="21" t="s">
        <v>700</v>
      </c>
      <c r="U233" s="254" t="s">
        <v>624</v>
      </c>
    </row>
    <row r="234" spans="1:21" ht="81.75" customHeight="1" x14ac:dyDescent="0.35">
      <c r="A234" s="7" t="s">
        <v>28</v>
      </c>
      <c r="B234" s="11" t="s">
        <v>2457</v>
      </c>
      <c r="C234" s="11" t="s">
        <v>2458</v>
      </c>
      <c r="D234" s="11">
        <v>10499</v>
      </c>
      <c r="E234" s="11" t="s">
        <v>2459</v>
      </c>
      <c r="F234" s="12" t="s">
        <v>2476</v>
      </c>
      <c r="G234" s="16">
        <v>319475.86</v>
      </c>
      <c r="H234" s="13">
        <v>44778</v>
      </c>
      <c r="I234" s="11" t="s">
        <v>2012</v>
      </c>
      <c r="J234" s="11" t="s">
        <v>235</v>
      </c>
      <c r="K234" s="9" t="s">
        <v>2477</v>
      </c>
      <c r="L234" s="13">
        <v>44773</v>
      </c>
      <c r="M234" s="11" t="s">
        <v>2232</v>
      </c>
      <c r="N234" s="14" t="s">
        <v>2478</v>
      </c>
      <c r="O234" s="141"/>
      <c r="P234" s="173"/>
      <c r="Q234" s="107">
        <v>319475.86</v>
      </c>
      <c r="R234" s="16"/>
      <c r="S234" s="170">
        <v>44826</v>
      </c>
      <c r="T234" s="21" t="s">
        <v>428</v>
      </c>
      <c r="U234" s="130" t="s">
        <v>624</v>
      </c>
    </row>
    <row r="235" spans="1:21" ht="81.75" customHeight="1" x14ac:dyDescent="0.35">
      <c r="A235" s="7" t="s">
        <v>28</v>
      </c>
      <c r="B235" s="11" t="s">
        <v>2457</v>
      </c>
      <c r="C235" s="11" t="s">
        <v>2458</v>
      </c>
      <c r="D235" s="11">
        <v>10499</v>
      </c>
      <c r="E235" s="11" t="s">
        <v>2459</v>
      </c>
      <c r="F235" s="12" t="s">
        <v>2479</v>
      </c>
      <c r="G235" s="16">
        <v>319475.86</v>
      </c>
      <c r="H235" s="13">
        <v>44817</v>
      </c>
      <c r="I235" s="11" t="s">
        <v>2015</v>
      </c>
      <c r="J235" s="11" t="s">
        <v>235</v>
      </c>
      <c r="K235" s="9" t="s">
        <v>2480</v>
      </c>
      <c r="L235" s="13">
        <v>44804</v>
      </c>
      <c r="M235" s="11" t="s">
        <v>2232</v>
      </c>
      <c r="N235" s="14" t="s">
        <v>2481</v>
      </c>
      <c r="O235" s="141"/>
      <c r="P235" s="173"/>
      <c r="Q235" s="107">
        <v>319475.86</v>
      </c>
      <c r="R235" s="16"/>
      <c r="S235" s="170">
        <v>44840</v>
      </c>
      <c r="T235" s="21" t="s">
        <v>391</v>
      </c>
      <c r="U235" s="130" t="s">
        <v>624</v>
      </c>
    </row>
    <row r="236" spans="1:21" ht="83.25" customHeight="1" x14ac:dyDescent="0.35">
      <c r="A236" s="7" t="s">
        <v>28</v>
      </c>
      <c r="B236" s="11" t="s">
        <v>2457</v>
      </c>
      <c r="C236" s="11" t="s">
        <v>2458</v>
      </c>
      <c r="D236" s="11">
        <v>10499</v>
      </c>
      <c r="E236" s="11" t="s">
        <v>2459</v>
      </c>
      <c r="F236" s="12" t="s">
        <v>2482</v>
      </c>
      <c r="G236" s="16">
        <v>319475.86</v>
      </c>
      <c r="H236" s="13">
        <v>44845</v>
      </c>
      <c r="I236" s="11" t="s">
        <v>2018</v>
      </c>
      <c r="J236" s="11" t="s">
        <v>235</v>
      </c>
      <c r="K236" s="9" t="s">
        <v>2483</v>
      </c>
      <c r="L236" s="13">
        <v>44834</v>
      </c>
      <c r="M236" s="11" t="s">
        <v>2232</v>
      </c>
      <c r="N236" s="14" t="s">
        <v>2484</v>
      </c>
      <c r="O236" s="141"/>
      <c r="P236" s="173"/>
      <c r="Q236" s="107">
        <v>319475.86</v>
      </c>
      <c r="R236" s="16"/>
      <c r="S236" s="170">
        <v>44875</v>
      </c>
      <c r="T236" s="21" t="s">
        <v>163</v>
      </c>
      <c r="U236" s="130" t="s">
        <v>624</v>
      </c>
    </row>
    <row r="237" spans="1:21" ht="93" customHeight="1" x14ac:dyDescent="0.35">
      <c r="A237" s="7" t="s">
        <v>28</v>
      </c>
      <c r="B237" s="11" t="s">
        <v>2457</v>
      </c>
      <c r="C237" s="11" t="s">
        <v>2458</v>
      </c>
      <c r="D237" s="11">
        <v>10499</v>
      </c>
      <c r="E237" s="11" t="s">
        <v>2459</v>
      </c>
      <c r="F237" s="12" t="s">
        <v>2485</v>
      </c>
      <c r="G237" s="16">
        <v>319475.86</v>
      </c>
      <c r="H237" s="13">
        <v>44873</v>
      </c>
      <c r="I237" s="11" t="s">
        <v>2021</v>
      </c>
      <c r="J237" s="11" t="s">
        <v>235</v>
      </c>
      <c r="K237" s="9" t="s">
        <v>2486</v>
      </c>
      <c r="L237" s="13">
        <v>44865</v>
      </c>
      <c r="M237" s="11" t="s">
        <v>2232</v>
      </c>
      <c r="N237" s="14" t="s">
        <v>2487</v>
      </c>
      <c r="O237" s="20"/>
      <c r="P237" s="16"/>
      <c r="Q237" s="12"/>
      <c r="R237" s="107">
        <v>319475.86</v>
      </c>
      <c r="S237" s="65">
        <v>44896</v>
      </c>
      <c r="T237" s="40" t="s">
        <v>168</v>
      </c>
      <c r="U237" s="130" t="s">
        <v>624</v>
      </c>
    </row>
    <row r="238" spans="1:21" ht="89.25" customHeight="1" x14ac:dyDescent="0.35">
      <c r="A238" s="7" t="s">
        <v>28</v>
      </c>
      <c r="B238" s="11" t="s">
        <v>2457</v>
      </c>
      <c r="C238" s="11" t="s">
        <v>2458</v>
      </c>
      <c r="D238" s="11">
        <v>10499</v>
      </c>
      <c r="E238" s="11" t="s">
        <v>2459</v>
      </c>
      <c r="F238" s="12" t="s">
        <v>2488</v>
      </c>
      <c r="G238" s="16">
        <v>319475.86</v>
      </c>
      <c r="H238" s="13">
        <v>44889</v>
      </c>
      <c r="I238" s="11" t="s">
        <v>2024</v>
      </c>
      <c r="J238" s="11" t="s">
        <v>235</v>
      </c>
      <c r="K238" s="9" t="s">
        <v>2489</v>
      </c>
      <c r="L238" s="13">
        <v>44895</v>
      </c>
      <c r="M238" s="11" t="s">
        <v>2232</v>
      </c>
      <c r="N238" s="106" t="s">
        <v>2490</v>
      </c>
      <c r="O238" s="219"/>
      <c r="P238" s="141"/>
      <c r="Q238" s="261"/>
      <c r="R238" s="142">
        <v>319475.86</v>
      </c>
      <c r="S238" s="170">
        <v>44938</v>
      </c>
      <c r="T238" s="21" t="s">
        <v>208</v>
      </c>
      <c r="U238" s="254" t="s">
        <v>624</v>
      </c>
    </row>
    <row r="239" spans="1:21" ht="92.25" customHeight="1" x14ac:dyDescent="0.35">
      <c r="A239" s="7" t="s">
        <v>28</v>
      </c>
      <c r="B239" s="11" t="s">
        <v>2457</v>
      </c>
      <c r="C239" s="11" t="s">
        <v>2458</v>
      </c>
      <c r="D239" s="11">
        <v>10499</v>
      </c>
      <c r="E239" s="11" t="s">
        <v>2459</v>
      </c>
      <c r="F239" s="12" t="s">
        <v>2491</v>
      </c>
      <c r="G239" s="16">
        <v>319475.86</v>
      </c>
      <c r="H239" s="13">
        <v>44889</v>
      </c>
      <c r="I239" s="11" t="s">
        <v>2027</v>
      </c>
      <c r="J239" s="11" t="s">
        <v>235</v>
      </c>
      <c r="K239" s="9" t="s">
        <v>2492</v>
      </c>
      <c r="L239" s="13">
        <v>44926</v>
      </c>
      <c r="M239" s="11" t="s">
        <v>2232</v>
      </c>
      <c r="N239" s="14" t="s">
        <v>2493</v>
      </c>
      <c r="O239" s="219"/>
      <c r="P239" s="141"/>
      <c r="Q239" s="261"/>
      <c r="R239" s="142">
        <v>319475.86</v>
      </c>
      <c r="S239" s="13">
        <v>44953</v>
      </c>
      <c r="T239" s="29" t="s">
        <v>2030</v>
      </c>
      <c r="U239" s="254" t="s">
        <v>624</v>
      </c>
    </row>
    <row r="240" spans="1:21" ht="80" x14ac:dyDescent="0.35">
      <c r="A240" s="7" t="s">
        <v>190</v>
      </c>
      <c r="B240" s="11" t="s">
        <v>2494</v>
      </c>
      <c r="C240" s="11" t="s">
        <v>2243</v>
      </c>
      <c r="D240" s="11">
        <v>20204</v>
      </c>
      <c r="E240" s="11" t="s">
        <v>2495</v>
      </c>
      <c r="F240" s="12" t="s">
        <v>2496</v>
      </c>
      <c r="G240" s="16">
        <f>3475.688*644.01</f>
        <v>2238377.8288799999</v>
      </c>
      <c r="H240" s="13">
        <v>44592</v>
      </c>
      <c r="I240" s="11" t="s">
        <v>235</v>
      </c>
      <c r="J240" s="11" t="s">
        <v>190</v>
      </c>
      <c r="K240" s="9" t="s">
        <v>2497</v>
      </c>
      <c r="L240" s="13">
        <v>44610</v>
      </c>
      <c r="M240" s="13" t="s">
        <v>2232</v>
      </c>
      <c r="N240" s="135" t="s">
        <v>2498</v>
      </c>
      <c r="O240" s="136">
        <f>3394.33*644.01</f>
        <v>2185982.4632999999</v>
      </c>
      <c r="P240" s="108"/>
      <c r="Q240" s="16"/>
      <c r="R240" s="16"/>
      <c r="S240" s="13">
        <v>44644</v>
      </c>
      <c r="T240" s="18" t="s">
        <v>2499</v>
      </c>
      <c r="U240" s="130" t="s">
        <v>2500</v>
      </c>
    </row>
    <row r="241" spans="1:21" ht="86.25" customHeight="1" x14ac:dyDescent="0.35">
      <c r="A241" s="7" t="s">
        <v>190</v>
      </c>
      <c r="B241" s="11" t="s">
        <v>2494</v>
      </c>
      <c r="C241" s="11" t="s">
        <v>2243</v>
      </c>
      <c r="D241" s="11">
        <v>20204</v>
      </c>
      <c r="E241" s="11" t="s">
        <v>2495</v>
      </c>
      <c r="F241" s="12" t="s">
        <v>2501</v>
      </c>
      <c r="G241" s="16">
        <f>3990.41*663.12</f>
        <v>2646120.6792000001</v>
      </c>
      <c r="H241" s="13">
        <v>44641</v>
      </c>
      <c r="I241" s="11" t="s">
        <v>235</v>
      </c>
      <c r="J241" s="11" t="s">
        <v>190</v>
      </c>
      <c r="K241" s="9" t="s">
        <v>2502</v>
      </c>
      <c r="L241" s="13">
        <v>44655</v>
      </c>
      <c r="M241" s="131" t="s">
        <v>2232</v>
      </c>
      <c r="N241" s="75" t="s">
        <v>2503</v>
      </c>
      <c r="O241" s="110"/>
      <c r="P241" s="15">
        <v>2646120.6792000001</v>
      </c>
      <c r="Q241" s="104"/>
      <c r="R241" s="16"/>
      <c r="S241" s="13">
        <v>44686</v>
      </c>
      <c r="T241" s="21" t="s">
        <v>63</v>
      </c>
      <c r="U241" s="175" t="s">
        <v>2504</v>
      </c>
    </row>
    <row r="242" spans="1:21" ht="86.25" customHeight="1" x14ac:dyDescent="0.35">
      <c r="A242" s="7" t="s">
        <v>190</v>
      </c>
      <c r="B242" s="11" t="s">
        <v>2494</v>
      </c>
      <c r="C242" s="11" t="s">
        <v>2243</v>
      </c>
      <c r="D242" s="11">
        <v>20204</v>
      </c>
      <c r="E242" s="11" t="s">
        <v>2495</v>
      </c>
      <c r="F242" s="12" t="s">
        <v>2505</v>
      </c>
      <c r="G242" s="16">
        <f>452*663.12</f>
        <v>299730.24</v>
      </c>
      <c r="H242" s="13">
        <v>44641</v>
      </c>
      <c r="I242" s="11" t="s">
        <v>235</v>
      </c>
      <c r="J242" s="11" t="s">
        <v>190</v>
      </c>
      <c r="K242" s="9" t="s">
        <v>2506</v>
      </c>
      <c r="L242" s="13">
        <v>44656</v>
      </c>
      <c r="M242" s="131" t="s">
        <v>2232</v>
      </c>
      <c r="N242" s="144" t="s">
        <v>2507</v>
      </c>
      <c r="O242" s="110"/>
      <c r="P242" s="107">
        <v>299730.24</v>
      </c>
      <c r="Q242" s="104"/>
      <c r="R242" s="16"/>
      <c r="S242" s="13">
        <v>44686</v>
      </c>
      <c r="T242" s="21" t="s">
        <v>63</v>
      </c>
      <c r="U242" s="175" t="s">
        <v>2504</v>
      </c>
    </row>
    <row r="243" spans="1:21" ht="86.25" customHeight="1" x14ac:dyDescent="0.35">
      <c r="A243" s="7" t="s">
        <v>190</v>
      </c>
      <c r="B243" s="11" t="s">
        <v>2494</v>
      </c>
      <c r="C243" s="11" t="s">
        <v>2243</v>
      </c>
      <c r="D243" s="11">
        <v>20204</v>
      </c>
      <c r="E243" s="11" t="s">
        <v>2495</v>
      </c>
      <c r="F243" s="12" t="s">
        <v>2508</v>
      </c>
      <c r="G243" s="16">
        <f>3786.09*677.29</f>
        <v>2564280.8961</v>
      </c>
      <c r="H243" s="13">
        <v>44685</v>
      </c>
      <c r="I243" s="11" t="s">
        <v>235</v>
      </c>
      <c r="J243" s="11" t="s">
        <v>190</v>
      </c>
      <c r="K243" s="9" t="s">
        <v>2509</v>
      </c>
      <c r="L243" s="13">
        <v>44693</v>
      </c>
      <c r="M243" s="131" t="s">
        <v>2232</v>
      </c>
      <c r="N243" s="14" t="s">
        <v>2510</v>
      </c>
      <c r="O243" s="143"/>
      <c r="P243" s="15">
        <v>2564280.8961</v>
      </c>
      <c r="Q243" s="150"/>
      <c r="R243" s="108"/>
      <c r="S243" s="13">
        <v>44728</v>
      </c>
      <c r="T243" s="21" t="s">
        <v>110</v>
      </c>
      <c r="U243" s="130" t="s">
        <v>2504</v>
      </c>
    </row>
    <row r="244" spans="1:21" ht="86.25" customHeight="1" x14ac:dyDescent="0.35">
      <c r="A244" s="7" t="s">
        <v>190</v>
      </c>
      <c r="B244" s="11" t="s">
        <v>2494</v>
      </c>
      <c r="C244" s="11" t="s">
        <v>2243</v>
      </c>
      <c r="D244" s="11">
        <v>20204</v>
      </c>
      <c r="E244" s="11" t="s">
        <v>2495</v>
      </c>
      <c r="F244" s="12" t="s">
        <v>2511</v>
      </c>
      <c r="G244" s="16">
        <f>452*675.98</f>
        <v>305542.96000000002</v>
      </c>
      <c r="H244" s="13">
        <v>44685</v>
      </c>
      <c r="I244" s="11" t="s">
        <v>235</v>
      </c>
      <c r="J244" s="11" t="s">
        <v>190</v>
      </c>
      <c r="K244" s="9" t="s">
        <v>2512</v>
      </c>
      <c r="L244" s="13">
        <v>44699</v>
      </c>
      <c r="M244" s="131" t="s">
        <v>2232</v>
      </c>
      <c r="N244" s="14" t="s">
        <v>2513</v>
      </c>
      <c r="O244" s="215"/>
      <c r="P244" s="15">
        <v>305542.96000000002</v>
      </c>
      <c r="Q244" s="104"/>
      <c r="R244" s="16"/>
      <c r="S244" s="152">
        <v>44735</v>
      </c>
      <c r="T244" s="21" t="s">
        <v>118</v>
      </c>
      <c r="U244" s="130" t="s">
        <v>624</v>
      </c>
    </row>
    <row r="245" spans="1:21" ht="74.25" customHeight="1" x14ac:dyDescent="0.35">
      <c r="A245" s="7" t="s">
        <v>190</v>
      </c>
      <c r="B245" s="11" t="s">
        <v>2494</v>
      </c>
      <c r="C245" s="11" t="s">
        <v>2243</v>
      </c>
      <c r="D245" s="11">
        <v>20204</v>
      </c>
      <c r="E245" s="11" t="s">
        <v>2495</v>
      </c>
      <c r="F245" s="12" t="s">
        <v>2514</v>
      </c>
      <c r="G245" s="16">
        <f>2369.076*675.34</f>
        <v>1599931.78584</v>
      </c>
      <c r="H245" s="13">
        <v>44742</v>
      </c>
      <c r="I245" s="11" t="s">
        <v>235</v>
      </c>
      <c r="J245" s="11" t="s">
        <v>190</v>
      </c>
      <c r="K245" s="9" t="s">
        <v>2515</v>
      </c>
      <c r="L245" s="13">
        <v>44051</v>
      </c>
      <c r="M245" s="131" t="s">
        <v>2232</v>
      </c>
      <c r="N245" s="14" t="s">
        <v>2516</v>
      </c>
      <c r="O245" s="215"/>
      <c r="P245" s="244"/>
      <c r="Q245" s="15">
        <f>454.1*675.34</f>
        <v>306671.89400000003</v>
      </c>
      <c r="R245" s="101"/>
      <c r="S245" s="13">
        <v>44812</v>
      </c>
      <c r="T245" s="21" t="s">
        <v>580</v>
      </c>
      <c r="U245" s="11" t="s">
        <v>2517</v>
      </c>
    </row>
    <row r="246" spans="1:21" ht="75.75" customHeight="1" x14ac:dyDescent="0.35">
      <c r="A246" s="7" t="s">
        <v>190</v>
      </c>
      <c r="B246" s="11" t="s">
        <v>2494</v>
      </c>
      <c r="C246" s="11" t="s">
        <v>2243</v>
      </c>
      <c r="D246" s="11">
        <v>20204</v>
      </c>
      <c r="E246" s="11" t="s">
        <v>2495</v>
      </c>
      <c r="F246" s="12" t="s">
        <v>2518</v>
      </c>
      <c r="G246" s="71" t="s">
        <v>592</v>
      </c>
      <c r="H246" s="71" t="s">
        <v>592</v>
      </c>
      <c r="I246" s="71" t="s">
        <v>592</v>
      </c>
      <c r="J246" s="71" t="s">
        <v>592</v>
      </c>
      <c r="K246" s="71" t="s">
        <v>592</v>
      </c>
      <c r="L246" s="71" t="s">
        <v>592</v>
      </c>
      <c r="M246" s="131" t="s">
        <v>2232</v>
      </c>
      <c r="N246" s="81" t="s">
        <v>592</v>
      </c>
      <c r="O246" s="71" t="s">
        <v>592</v>
      </c>
      <c r="P246" s="71" t="s">
        <v>592</v>
      </c>
      <c r="Q246" s="71" t="s">
        <v>592</v>
      </c>
      <c r="R246" s="71" t="s">
        <v>592</v>
      </c>
      <c r="S246" s="71" t="s">
        <v>592</v>
      </c>
      <c r="T246" s="71" t="s">
        <v>592</v>
      </c>
      <c r="U246" s="71" t="s">
        <v>592</v>
      </c>
    </row>
    <row r="247" spans="1:21" s="381" customFormat="1" ht="19" x14ac:dyDescent="0.45">
      <c r="A247" s="411" t="s">
        <v>247</v>
      </c>
      <c r="B247" s="409"/>
      <c r="C247" s="409"/>
      <c r="D247" s="409"/>
      <c r="E247" s="409"/>
      <c r="F247" s="412"/>
      <c r="G247" s="382">
        <f>SUM(G2:G246)</f>
        <v>298948122.82043993</v>
      </c>
      <c r="H247" s="411" t="s">
        <v>247</v>
      </c>
      <c r="I247" s="409"/>
      <c r="J247" s="409"/>
      <c r="K247" s="409"/>
      <c r="L247" s="409"/>
      <c r="M247" s="409"/>
      <c r="N247" s="412"/>
      <c r="O247" s="383">
        <f>SUM(O2:O246)</f>
        <v>65407499.618600011</v>
      </c>
      <c r="P247" s="384">
        <f>SUM(P2:P246)</f>
        <v>76124551.501699984</v>
      </c>
      <c r="Q247" s="384">
        <f>SUM(Q2:Q246)</f>
        <v>68089382.444200009</v>
      </c>
      <c r="R247" s="384">
        <f>SUM(R2:R246)</f>
        <v>87355616.562519997</v>
      </c>
      <c r="S247" s="385">
        <f>SUM(O247:R247)</f>
        <v>296977050.12702</v>
      </c>
      <c r="T247" s="413"/>
      <c r="U247" s="414"/>
    </row>
  </sheetData>
  <sheetProtection password="825F" sheet="1" objects="1" scenarios="1"/>
  <mergeCells count="3">
    <mergeCell ref="A247:F247"/>
    <mergeCell ref="H247:N247"/>
    <mergeCell ref="T247:U2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CM</vt:lpstr>
      <vt:lpstr>CD</vt:lpstr>
      <vt:lpstr>LA</vt:lpstr>
      <vt:lpstr>Continuos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INTA</cp:lastModifiedBy>
  <cp:revision/>
  <dcterms:created xsi:type="dcterms:W3CDTF">2022-05-17T14:11:09Z</dcterms:created>
  <dcterms:modified xsi:type="dcterms:W3CDTF">2023-02-10T20:08:40Z</dcterms:modified>
  <cp:category/>
  <cp:contentStatus/>
</cp:coreProperties>
</file>